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925" windowHeight="8115" activeTab="1"/>
  </bookViews>
  <sheets>
    <sheet name="Rekapitulace stavby" sheetId="1" r:id="rId1"/>
    <sheet name="17GRU002 - Klíčany - stav..." sheetId="2" r:id="rId2"/>
    <sheet name="Pokyny pro vyplnění" sheetId="3" r:id="rId3"/>
  </sheets>
  <definedNames>
    <definedName name="_xlnm._FilterDatabase" localSheetId="1" hidden="1">'17GRU002 - Klíčany - stav...'!$C$113:$K$1379</definedName>
    <definedName name="_xlnm.Print_Titles" localSheetId="1">'17GRU002 - Klíčany - stav...'!$113:$113</definedName>
    <definedName name="_xlnm.Print_Titles" localSheetId="0">'Rekapitulace stavby'!$49:$49</definedName>
    <definedName name="_xlnm.Print_Area" localSheetId="1">'17GRU002 - Klíčany - stav...'!$C$4:$J$34,'17GRU002 - Klíčany - stav...'!$C$40:$J$97,'17GRU002 - Klíčany - stav...'!$C$103:$K$1379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25725"/>
</workbook>
</file>

<file path=xl/calcChain.xml><?xml version="1.0" encoding="utf-8"?>
<calcChain xmlns="http://schemas.openxmlformats.org/spreadsheetml/2006/main">
  <c r="AY52" i="1"/>
  <c r="AX52"/>
  <c r="BI1379" i="2"/>
  <c r="BH1379"/>
  <c r="BG1379"/>
  <c r="BF1379"/>
  <c r="T1379"/>
  <c r="T1378" s="1"/>
  <c r="T1377" s="1"/>
  <c r="R1379"/>
  <c r="R1378" s="1"/>
  <c r="R1377" s="1"/>
  <c r="P1379"/>
  <c r="P1378" s="1"/>
  <c r="P1377" s="1"/>
  <c r="BK1379"/>
  <c r="BK1378" s="1"/>
  <c r="J1379"/>
  <c r="BE1379" s="1"/>
  <c r="BI1376"/>
  <c r="BH1376"/>
  <c r="BG1376"/>
  <c r="BF1376"/>
  <c r="BE1376"/>
  <c r="T1376"/>
  <c r="T1375" s="1"/>
  <c r="R1376"/>
  <c r="R1375" s="1"/>
  <c r="P1376"/>
  <c r="P1375" s="1"/>
  <c r="BK1376"/>
  <c r="BK1375" s="1"/>
  <c r="J1375" s="1"/>
  <c r="J94" s="1"/>
  <c r="J1376"/>
  <c r="BI1372"/>
  <c r="BH1372"/>
  <c r="BG1372"/>
  <c r="BF1372"/>
  <c r="T1372"/>
  <c r="T1371" s="1"/>
  <c r="R1372"/>
  <c r="R1371" s="1"/>
  <c r="P1372"/>
  <c r="P1371" s="1"/>
  <c r="BK1372"/>
  <c r="BK1371" s="1"/>
  <c r="J1371" s="1"/>
  <c r="J93" s="1"/>
  <c r="J1372"/>
  <c r="BE1372" s="1"/>
  <c r="BI1348"/>
  <c r="BH1348"/>
  <c r="BG1348"/>
  <c r="BF1348"/>
  <c r="T1348"/>
  <c r="T1347" s="1"/>
  <c r="R1348"/>
  <c r="R1347" s="1"/>
  <c r="P1348"/>
  <c r="P1347" s="1"/>
  <c r="BK1348"/>
  <c r="BK1347" s="1"/>
  <c r="J1347" s="1"/>
  <c r="J92" s="1"/>
  <c r="J1348"/>
  <c r="BE1348" s="1"/>
  <c r="BI1338"/>
  <c r="BH1338"/>
  <c r="BG1338"/>
  <c r="BF1338"/>
  <c r="BE1338"/>
  <c r="T1338"/>
  <c r="R1338"/>
  <c r="P1338"/>
  <c r="BK1338"/>
  <c r="J1338"/>
  <c r="BI1334"/>
  <c r="BH1334"/>
  <c r="BG1334"/>
  <c r="BF1334"/>
  <c r="T1334"/>
  <c r="R1334"/>
  <c r="P1334"/>
  <c r="BK1334"/>
  <c r="J1334"/>
  <c r="BE1334" s="1"/>
  <c r="BI1330"/>
  <c r="BH1330"/>
  <c r="BG1330"/>
  <c r="BF1330"/>
  <c r="BE1330"/>
  <c r="T1330"/>
  <c r="R1330"/>
  <c r="P1330"/>
  <c r="BK1330"/>
  <c r="J1330"/>
  <c r="BI1326"/>
  <c r="BH1326"/>
  <c r="BG1326"/>
  <c r="BF1326"/>
  <c r="BE1326"/>
  <c r="T1326"/>
  <c r="R1326"/>
  <c r="P1326"/>
  <c r="BK1326"/>
  <c r="J1326"/>
  <c r="BI1322"/>
  <c r="BH1322"/>
  <c r="BG1322"/>
  <c r="BF1322"/>
  <c r="BE1322"/>
  <c r="T1322"/>
  <c r="R1322"/>
  <c r="P1322"/>
  <c r="BK1322"/>
  <c r="J1322"/>
  <c r="BI1318"/>
  <c r="BH1318"/>
  <c r="BG1318"/>
  <c r="BF1318"/>
  <c r="BE1318"/>
  <c r="T1318"/>
  <c r="R1318"/>
  <c r="P1318"/>
  <c r="BK1318"/>
  <c r="J1318"/>
  <c r="BI1314"/>
  <c r="BH1314"/>
  <c r="BG1314"/>
  <c r="BF1314"/>
  <c r="BE1314"/>
  <c r="T1314"/>
  <c r="T1313" s="1"/>
  <c r="R1314"/>
  <c r="R1313" s="1"/>
  <c r="P1314"/>
  <c r="P1313" s="1"/>
  <c r="BK1314"/>
  <c r="BK1313" s="1"/>
  <c r="J1313" s="1"/>
  <c r="J91" s="1"/>
  <c r="J1314"/>
  <c r="BI1312"/>
  <c r="BH1312"/>
  <c r="BG1312"/>
  <c r="BF1312"/>
  <c r="T1312"/>
  <c r="R1312"/>
  <c r="P1312"/>
  <c r="BK1312"/>
  <c r="J1312"/>
  <c r="BE1312" s="1"/>
  <c r="BI1308"/>
  <c r="BH1308"/>
  <c r="BG1308"/>
  <c r="BF1308"/>
  <c r="T1308"/>
  <c r="R1308"/>
  <c r="P1308"/>
  <c r="BK1308"/>
  <c r="J1308"/>
  <c r="BE1308" s="1"/>
  <c r="BI1304"/>
  <c r="BH1304"/>
  <c r="BG1304"/>
  <c r="BF1304"/>
  <c r="T1304"/>
  <c r="R1304"/>
  <c r="P1304"/>
  <c r="BK1304"/>
  <c r="J1304"/>
  <c r="BE1304" s="1"/>
  <c r="BI1300"/>
  <c r="BH1300"/>
  <c r="BG1300"/>
  <c r="BF1300"/>
  <c r="T1300"/>
  <c r="R1300"/>
  <c r="P1300"/>
  <c r="BK1300"/>
  <c r="J1300"/>
  <c r="BE1300" s="1"/>
  <c r="BI1296"/>
  <c r="BH1296"/>
  <c r="BG1296"/>
  <c r="BF1296"/>
  <c r="T1296"/>
  <c r="R1296"/>
  <c r="P1296"/>
  <c r="BK1296"/>
  <c r="J1296"/>
  <c r="BE1296" s="1"/>
  <c r="BI1292"/>
  <c r="BH1292"/>
  <c r="BG1292"/>
  <c r="BF1292"/>
  <c r="T1292"/>
  <c r="R1292"/>
  <c r="P1292"/>
  <c r="BK1292"/>
  <c r="J1292"/>
  <c r="BE1292" s="1"/>
  <c r="BI1291"/>
  <c r="BH1291"/>
  <c r="BG1291"/>
  <c r="BF1291"/>
  <c r="BE1291"/>
  <c r="T1291"/>
  <c r="R1291"/>
  <c r="P1291"/>
  <c r="BK1291"/>
  <c r="J1291"/>
  <c r="BI1287"/>
  <c r="BH1287"/>
  <c r="BG1287"/>
  <c r="BF1287"/>
  <c r="BE1287"/>
  <c r="T1287"/>
  <c r="R1287"/>
  <c r="P1287"/>
  <c r="BK1287"/>
  <c r="J1287"/>
  <c r="BI1286"/>
  <c r="BH1286"/>
  <c r="BG1286"/>
  <c r="BF1286"/>
  <c r="BE1286"/>
  <c r="T1286"/>
  <c r="R1286"/>
  <c r="P1286"/>
  <c r="BK1286"/>
  <c r="J1286"/>
  <c r="BI1282"/>
  <c r="BH1282"/>
  <c r="BG1282"/>
  <c r="BF1282"/>
  <c r="BE1282"/>
  <c r="T1282"/>
  <c r="R1282"/>
  <c r="P1282"/>
  <c r="BK1282"/>
  <c r="J1282"/>
  <c r="BI1278"/>
  <c r="BH1278"/>
  <c r="BG1278"/>
  <c r="BF1278"/>
  <c r="BE1278"/>
  <c r="T1278"/>
  <c r="R1278"/>
  <c r="P1278"/>
  <c r="BK1278"/>
  <c r="J1278"/>
  <c r="BI1274"/>
  <c r="BH1274"/>
  <c r="BG1274"/>
  <c r="BF1274"/>
  <c r="BE1274"/>
  <c r="T1274"/>
  <c r="R1274"/>
  <c r="P1274"/>
  <c r="BK1274"/>
  <c r="J1274"/>
  <c r="BI1265"/>
  <c r="BH1265"/>
  <c r="BG1265"/>
  <c r="BF1265"/>
  <c r="BE1265"/>
  <c r="T1265"/>
  <c r="T1264" s="1"/>
  <c r="R1265"/>
  <c r="R1264" s="1"/>
  <c r="P1265"/>
  <c r="P1264" s="1"/>
  <c r="BK1265"/>
  <c r="BK1264" s="1"/>
  <c r="J1264" s="1"/>
  <c r="J90" s="1"/>
  <c r="J1265"/>
  <c r="BI1258"/>
  <c r="BH1258"/>
  <c r="BG1258"/>
  <c r="BF1258"/>
  <c r="T1258"/>
  <c r="T1257" s="1"/>
  <c r="R1258"/>
  <c r="R1257" s="1"/>
  <c r="P1258"/>
  <c r="P1257" s="1"/>
  <c r="BK1258"/>
  <c r="BK1257" s="1"/>
  <c r="J1257" s="1"/>
  <c r="J89" s="1"/>
  <c r="J1258"/>
  <c r="BE1258" s="1"/>
  <c r="BI1256"/>
  <c r="BH1256"/>
  <c r="BG1256"/>
  <c r="BF1256"/>
  <c r="BE1256"/>
  <c r="T1256"/>
  <c r="R1256"/>
  <c r="P1256"/>
  <c r="BK1256"/>
  <c r="J1256"/>
  <c r="BI1252"/>
  <c r="BH1252"/>
  <c r="BG1252"/>
  <c r="BF1252"/>
  <c r="BE1252"/>
  <c r="T1252"/>
  <c r="R1252"/>
  <c r="P1252"/>
  <c r="BK1252"/>
  <c r="J1252"/>
  <c r="BI1246"/>
  <c r="BH1246"/>
  <c r="BG1246"/>
  <c r="BF1246"/>
  <c r="BE1246"/>
  <c r="T1246"/>
  <c r="R1246"/>
  <c r="P1246"/>
  <c r="BK1246"/>
  <c r="J1246"/>
  <c r="BI1241"/>
  <c r="BH1241"/>
  <c r="BG1241"/>
  <c r="BF1241"/>
  <c r="BE1241"/>
  <c r="T1241"/>
  <c r="R1241"/>
  <c r="P1241"/>
  <c r="BK1241"/>
  <c r="J1241"/>
  <c r="BI1237"/>
  <c r="BH1237"/>
  <c r="BG1237"/>
  <c r="BF1237"/>
  <c r="BE1237"/>
  <c r="T1237"/>
  <c r="R1237"/>
  <c r="P1237"/>
  <c r="BK1237"/>
  <c r="J1237"/>
  <c r="BI1233"/>
  <c r="BH1233"/>
  <c r="BG1233"/>
  <c r="BF1233"/>
  <c r="BE1233"/>
  <c r="T1233"/>
  <c r="R1233"/>
  <c r="P1233"/>
  <c r="BK1233"/>
  <c r="J1233"/>
  <c r="BI1229"/>
  <c r="BH1229"/>
  <c r="BG1229"/>
  <c r="BF1229"/>
  <c r="BE1229"/>
  <c r="T1229"/>
  <c r="R1229"/>
  <c r="P1229"/>
  <c r="BK1229"/>
  <c r="J1229"/>
  <c r="BI1225"/>
  <c r="BH1225"/>
  <c r="BG1225"/>
  <c r="BF1225"/>
  <c r="BE1225"/>
  <c r="T1225"/>
  <c r="T1224" s="1"/>
  <c r="R1225"/>
  <c r="R1224" s="1"/>
  <c r="P1225"/>
  <c r="P1224" s="1"/>
  <c r="BK1225"/>
  <c r="BK1224" s="1"/>
  <c r="J1224" s="1"/>
  <c r="J88" s="1"/>
  <c r="J1225"/>
  <c r="BI1223"/>
  <c r="BH1223"/>
  <c r="BG1223"/>
  <c r="BF1223"/>
  <c r="T1223"/>
  <c r="R1223"/>
  <c r="P1223"/>
  <c r="BK1223"/>
  <c r="J1223"/>
  <c r="BE1223" s="1"/>
  <c r="BI1222"/>
  <c r="BH1222"/>
  <c r="BG1222"/>
  <c r="BF1222"/>
  <c r="T1222"/>
  <c r="R1222"/>
  <c r="P1222"/>
  <c r="BK1222"/>
  <c r="J1222"/>
  <c r="BE1222" s="1"/>
  <c r="BI1221"/>
  <c r="BH1221"/>
  <c r="BG1221"/>
  <c r="BF1221"/>
  <c r="T1221"/>
  <c r="R1221"/>
  <c r="P1221"/>
  <c r="BK1221"/>
  <c r="J1221"/>
  <c r="BE1221" s="1"/>
  <c r="BI1217"/>
  <c r="BH1217"/>
  <c r="BG1217"/>
  <c r="BF1217"/>
  <c r="T1217"/>
  <c r="R1217"/>
  <c r="P1217"/>
  <c r="BK1217"/>
  <c r="J1217"/>
  <c r="BE1217" s="1"/>
  <c r="BI1213"/>
  <c r="BH1213"/>
  <c r="BG1213"/>
  <c r="BF1213"/>
  <c r="T1213"/>
  <c r="R1213"/>
  <c r="P1213"/>
  <c r="BK1213"/>
  <c r="J1213"/>
  <c r="BE1213" s="1"/>
  <c r="BI1209"/>
  <c r="BH1209"/>
  <c r="BG1209"/>
  <c r="BF1209"/>
  <c r="T1209"/>
  <c r="R1209"/>
  <c r="P1209"/>
  <c r="BK1209"/>
  <c r="J1209"/>
  <c r="BE1209" s="1"/>
  <c r="BI1204"/>
  <c r="BH1204"/>
  <c r="BG1204"/>
  <c r="BF1204"/>
  <c r="T1204"/>
  <c r="R1204"/>
  <c r="P1204"/>
  <c r="BK1204"/>
  <c r="J1204"/>
  <c r="BE1204" s="1"/>
  <c r="BI1200"/>
  <c r="BH1200"/>
  <c r="BG1200"/>
  <c r="BF1200"/>
  <c r="T1200"/>
  <c r="R1200"/>
  <c r="P1200"/>
  <c r="BK1200"/>
  <c r="J1200"/>
  <c r="BE1200" s="1"/>
  <c r="BI1195"/>
  <c r="BH1195"/>
  <c r="BG1195"/>
  <c r="BF1195"/>
  <c r="T1195"/>
  <c r="T1194" s="1"/>
  <c r="R1195"/>
  <c r="R1194" s="1"/>
  <c r="P1195"/>
  <c r="P1194" s="1"/>
  <c r="BK1195"/>
  <c r="BK1194" s="1"/>
  <c r="J1194" s="1"/>
  <c r="J87" s="1"/>
  <c r="J1195"/>
  <c r="BE1195" s="1"/>
  <c r="BI1193"/>
  <c r="BH1193"/>
  <c r="BG1193"/>
  <c r="BF1193"/>
  <c r="BE1193"/>
  <c r="T1193"/>
  <c r="R1193"/>
  <c r="P1193"/>
  <c r="BK1193"/>
  <c r="J1193"/>
  <c r="BI1192"/>
  <c r="BH1192"/>
  <c r="BG1192"/>
  <c r="BF1192"/>
  <c r="BE1192"/>
  <c r="T1192"/>
  <c r="R1192"/>
  <c r="P1192"/>
  <c r="BK1192"/>
  <c r="J1192"/>
  <c r="BI1191"/>
  <c r="BH1191"/>
  <c r="BG1191"/>
  <c r="BF1191"/>
  <c r="BE1191"/>
  <c r="T1191"/>
  <c r="R1191"/>
  <c r="P1191"/>
  <c r="BK1191"/>
  <c r="J1191"/>
  <c r="BI1190"/>
  <c r="BH1190"/>
  <c r="BG1190"/>
  <c r="BF1190"/>
  <c r="BE1190"/>
  <c r="T1190"/>
  <c r="R1190"/>
  <c r="P1190"/>
  <c r="BK1190"/>
  <c r="J1190"/>
  <c r="BI1189"/>
  <c r="BH1189"/>
  <c r="BG1189"/>
  <c r="BF1189"/>
  <c r="BE1189"/>
  <c r="T1189"/>
  <c r="R1189"/>
  <c r="P1189"/>
  <c r="BK1189"/>
  <c r="J1189"/>
  <c r="BI1185"/>
  <c r="BH1185"/>
  <c r="BG1185"/>
  <c r="BF1185"/>
  <c r="BE1185"/>
  <c r="T1185"/>
  <c r="R1185"/>
  <c r="P1185"/>
  <c r="BK1185"/>
  <c r="J1185"/>
  <c r="BI1181"/>
  <c r="BH1181"/>
  <c r="BG1181"/>
  <c r="BF1181"/>
  <c r="BE1181"/>
  <c r="T1181"/>
  <c r="R1181"/>
  <c r="P1181"/>
  <c r="BK1181"/>
  <c r="J1181"/>
  <c r="BI1177"/>
  <c r="BH1177"/>
  <c r="BG1177"/>
  <c r="BF1177"/>
  <c r="BE1177"/>
  <c r="T1177"/>
  <c r="R1177"/>
  <c r="P1177"/>
  <c r="BK1177"/>
  <c r="J1177"/>
  <c r="BI1173"/>
  <c r="BH1173"/>
  <c r="BG1173"/>
  <c r="BF1173"/>
  <c r="BE1173"/>
  <c r="T1173"/>
  <c r="T1172" s="1"/>
  <c r="R1173"/>
  <c r="R1172" s="1"/>
  <c r="P1173"/>
  <c r="P1172" s="1"/>
  <c r="BK1173"/>
  <c r="BK1172" s="1"/>
  <c r="J1172" s="1"/>
  <c r="J86" s="1"/>
  <c r="J1173"/>
  <c r="BI1171"/>
  <c r="BH1171"/>
  <c r="BG1171"/>
  <c r="BF1171"/>
  <c r="T1171"/>
  <c r="R1171"/>
  <c r="P1171"/>
  <c r="BK1171"/>
  <c r="J1171"/>
  <c r="BE1171" s="1"/>
  <c r="BI1167"/>
  <c r="BH1167"/>
  <c r="BG1167"/>
  <c r="BF1167"/>
  <c r="T1167"/>
  <c r="R1167"/>
  <c r="P1167"/>
  <c r="BK1167"/>
  <c r="J1167"/>
  <c r="BE1167" s="1"/>
  <c r="BI1163"/>
  <c r="BH1163"/>
  <c r="BG1163"/>
  <c r="BF1163"/>
  <c r="T1163"/>
  <c r="R1163"/>
  <c r="P1163"/>
  <c r="BK1163"/>
  <c r="J1163"/>
  <c r="BE1163" s="1"/>
  <c r="BI1159"/>
  <c r="BH1159"/>
  <c r="BG1159"/>
  <c r="BF1159"/>
  <c r="T1159"/>
  <c r="R1159"/>
  <c r="P1159"/>
  <c r="BK1159"/>
  <c r="J1159"/>
  <c r="BE1159" s="1"/>
  <c r="BI1155"/>
  <c r="BH1155"/>
  <c r="BG1155"/>
  <c r="BF1155"/>
  <c r="T1155"/>
  <c r="R1155"/>
  <c r="P1155"/>
  <c r="BK1155"/>
  <c r="J1155"/>
  <c r="BE1155" s="1"/>
  <c r="BI1151"/>
  <c r="BH1151"/>
  <c r="BG1151"/>
  <c r="BF1151"/>
  <c r="T1151"/>
  <c r="R1151"/>
  <c r="P1151"/>
  <c r="BK1151"/>
  <c r="J1151"/>
  <c r="BE1151" s="1"/>
  <c r="BI1146"/>
  <c r="BH1146"/>
  <c r="BG1146"/>
  <c r="BF1146"/>
  <c r="T1146"/>
  <c r="R1146"/>
  <c r="P1146"/>
  <c r="BK1146"/>
  <c r="J1146"/>
  <c r="BE1146" s="1"/>
  <c r="BI1142"/>
  <c r="BH1142"/>
  <c r="BG1142"/>
  <c r="BF1142"/>
  <c r="T1142"/>
  <c r="R1142"/>
  <c r="P1142"/>
  <c r="BK1142"/>
  <c r="J1142"/>
  <c r="BE1142" s="1"/>
  <c r="BI1138"/>
  <c r="BH1138"/>
  <c r="BG1138"/>
  <c r="BF1138"/>
  <c r="T1138"/>
  <c r="R1138"/>
  <c r="P1138"/>
  <c r="BK1138"/>
  <c r="J1138"/>
  <c r="BE1138" s="1"/>
  <c r="BI1131"/>
  <c r="BH1131"/>
  <c r="BG1131"/>
  <c r="BF1131"/>
  <c r="T1131"/>
  <c r="R1131"/>
  <c r="P1131"/>
  <c r="BK1131"/>
  <c r="J1131"/>
  <c r="BE1131" s="1"/>
  <c r="BI1127"/>
  <c r="BH1127"/>
  <c r="BG1127"/>
  <c r="BF1127"/>
  <c r="T1127"/>
  <c r="R1127"/>
  <c r="P1127"/>
  <c r="BK1127"/>
  <c r="J1127"/>
  <c r="BE1127" s="1"/>
  <c r="BI1123"/>
  <c r="BH1123"/>
  <c r="BG1123"/>
  <c r="BF1123"/>
  <c r="T1123"/>
  <c r="R1123"/>
  <c r="P1123"/>
  <c r="BK1123"/>
  <c r="J1123"/>
  <c r="BE1123" s="1"/>
  <c r="BI1119"/>
  <c r="BH1119"/>
  <c r="BG1119"/>
  <c r="BF1119"/>
  <c r="BE1119"/>
  <c r="T1119"/>
  <c r="R1119"/>
  <c r="P1119"/>
  <c r="BK1119"/>
  <c r="J1119"/>
  <c r="BI1114"/>
  <c r="BH1114"/>
  <c r="BG1114"/>
  <c r="BF1114"/>
  <c r="BE1114"/>
  <c r="T1114"/>
  <c r="R1114"/>
  <c r="P1114"/>
  <c r="BK1114"/>
  <c r="J1114"/>
  <c r="BI1110"/>
  <c r="BH1110"/>
  <c r="BG1110"/>
  <c r="BF1110"/>
  <c r="BE1110"/>
  <c r="T1110"/>
  <c r="R1110"/>
  <c r="P1110"/>
  <c r="BK1110"/>
  <c r="J1110"/>
  <c r="BI1105"/>
  <c r="BH1105"/>
  <c r="BG1105"/>
  <c r="BF1105"/>
  <c r="BE1105"/>
  <c r="T1105"/>
  <c r="R1105"/>
  <c r="P1105"/>
  <c r="BK1105"/>
  <c r="J1105"/>
  <c r="BI1101"/>
  <c r="BH1101"/>
  <c r="BG1101"/>
  <c r="BF1101"/>
  <c r="BE1101"/>
  <c r="T1101"/>
  <c r="R1101"/>
  <c r="P1101"/>
  <c r="BK1101"/>
  <c r="J1101"/>
  <c r="BI1095"/>
  <c r="BH1095"/>
  <c r="BG1095"/>
  <c r="BF1095"/>
  <c r="BE1095"/>
  <c r="T1095"/>
  <c r="R1095"/>
  <c r="P1095"/>
  <c r="BK1095"/>
  <c r="J1095"/>
  <c r="BI1082"/>
  <c r="BH1082"/>
  <c r="BG1082"/>
  <c r="BF1082"/>
  <c r="BE1082"/>
  <c r="T1082"/>
  <c r="R1082"/>
  <c r="P1082"/>
  <c r="BK1082"/>
  <c r="J1082"/>
  <c r="BI1070"/>
  <c r="BH1070"/>
  <c r="BG1070"/>
  <c r="BF1070"/>
  <c r="BE1070"/>
  <c r="T1070"/>
  <c r="T1069" s="1"/>
  <c r="R1070"/>
  <c r="R1069" s="1"/>
  <c r="P1070"/>
  <c r="P1069" s="1"/>
  <c r="BK1070"/>
  <c r="BK1069" s="1"/>
  <c r="J1069" s="1"/>
  <c r="J85" s="1"/>
  <c r="J1070"/>
  <c r="BI1068"/>
  <c r="BH1068"/>
  <c r="BG1068"/>
  <c r="BF1068"/>
  <c r="T1068"/>
  <c r="R1068"/>
  <c r="P1068"/>
  <c r="BK1068"/>
  <c r="J1068"/>
  <c r="BE1068" s="1"/>
  <c r="BI1064"/>
  <c r="BH1064"/>
  <c r="BG1064"/>
  <c r="BF1064"/>
  <c r="T1064"/>
  <c r="R1064"/>
  <c r="P1064"/>
  <c r="BK1064"/>
  <c r="J1064"/>
  <c r="BE1064" s="1"/>
  <c r="BI1060"/>
  <c r="BH1060"/>
  <c r="BG1060"/>
  <c r="BF1060"/>
  <c r="T1060"/>
  <c r="T1059" s="1"/>
  <c r="R1060"/>
  <c r="R1059" s="1"/>
  <c r="P1060"/>
  <c r="P1059" s="1"/>
  <c r="BK1060"/>
  <c r="BK1059" s="1"/>
  <c r="J1059" s="1"/>
  <c r="J84" s="1"/>
  <c r="J1060"/>
  <c r="BE1060" s="1"/>
  <c r="BI1058"/>
  <c r="BH1058"/>
  <c r="BG1058"/>
  <c r="BF1058"/>
  <c r="BE1058"/>
  <c r="T1058"/>
  <c r="R1058"/>
  <c r="P1058"/>
  <c r="BK1058"/>
  <c r="J1058"/>
  <c r="BI1054"/>
  <c r="BH1054"/>
  <c r="BG1054"/>
  <c r="BF1054"/>
  <c r="BE1054"/>
  <c r="T1054"/>
  <c r="R1054"/>
  <c r="P1054"/>
  <c r="BK1054"/>
  <c r="J1054"/>
  <c r="BI1053"/>
  <c r="BH1053"/>
  <c r="BG1053"/>
  <c r="BF1053"/>
  <c r="BE1053"/>
  <c r="T1053"/>
  <c r="R1053"/>
  <c r="P1053"/>
  <c r="BK1053"/>
  <c r="J1053"/>
  <c r="BI1049"/>
  <c r="BH1049"/>
  <c r="BG1049"/>
  <c r="BF1049"/>
  <c r="BE1049"/>
  <c r="T1049"/>
  <c r="R1049"/>
  <c r="P1049"/>
  <c r="BK1049"/>
  <c r="J1049"/>
  <c r="BI1045"/>
  <c r="BH1045"/>
  <c r="BG1045"/>
  <c r="BF1045"/>
  <c r="BE1045"/>
  <c r="T1045"/>
  <c r="R1045"/>
  <c r="P1045"/>
  <c r="BK1045"/>
  <c r="J1045"/>
  <c r="BI1041"/>
  <c r="BH1041"/>
  <c r="BG1041"/>
  <c r="BF1041"/>
  <c r="BE1041"/>
  <c r="T1041"/>
  <c r="R1041"/>
  <c r="P1041"/>
  <c r="BK1041"/>
  <c r="J1041"/>
  <c r="BI1037"/>
  <c r="BH1037"/>
  <c r="BG1037"/>
  <c r="BF1037"/>
  <c r="BE1037"/>
  <c r="T1037"/>
  <c r="R1037"/>
  <c r="P1037"/>
  <c r="BK1037"/>
  <c r="J1037"/>
  <c r="BI1032"/>
  <c r="BH1032"/>
  <c r="BG1032"/>
  <c r="BF1032"/>
  <c r="BE1032"/>
  <c r="T1032"/>
  <c r="R1032"/>
  <c r="P1032"/>
  <c r="BK1032"/>
  <c r="J1032"/>
  <c r="BI1028"/>
  <c r="BH1028"/>
  <c r="BG1028"/>
  <c r="BF1028"/>
  <c r="BE1028"/>
  <c r="T1028"/>
  <c r="R1028"/>
  <c r="P1028"/>
  <c r="BK1028"/>
  <c r="J1028"/>
  <c r="BI1024"/>
  <c r="BH1024"/>
  <c r="BG1024"/>
  <c r="BF1024"/>
  <c r="BE1024"/>
  <c r="T1024"/>
  <c r="T1023" s="1"/>
  <c r="R1024"/>
  <c r="R1023" s="1"/>
  <c r="P1024"/>
  <c r="P1023" s="1"/>
  <c r="BK1024"/>
  <c r="BK1023" s="1"/>
  <c r="J1023" s="1"/>
  <c r="J83" s="1"/>
  <c r="J1024"/>
  <c r="BI1022"/>
  <c r="BH1022"/>
  <c r="BG1022"/>
  <c r="BF1022"/>
  <c r="T1022"/>
  <c r="R1022"/>
  <c r="P1022"/>
  <c r="BK1022"/>
  <c r="J1022"/>
  <c r="BE1022" s="1"/>
  <c r="BI1018"/>
  <c r="BH1018"/>
  <c r="BG1018"/>
  <c r="BF1018"/>
  <c r="T1018"/>
  <c r="R1018"/>
  <c r="P1018"/>
  <c r="BK1018"/>
  <c r="J1018"/>
  <c r="BE1018" s="1"/>
  <c r="BI1014"/>
  <c r="BH1014"/>
  <c r="BG1014"/>
  <c r="BF1014"/>
  <c r="T1014"/>
  <c r="R1014"/>
  <c r="P1014"/>
  <c r="BK1014"/>
  <c r="J1014"/>
  <c r="BE1014" s="1"/>
  <c r="BI1010"/>
  <c r="BH1010"/>
  <c r="BG1010"/>
  <c r="BF1010"/>
  <c r="T1010"/>
  <c r="R1010"/>
  <c r="P1010"/>
  <c r="BK1010"/>
  <c r="J1010"/>
  <c r="BE1010" s="1"/>
  <c r="BI1003"/>
  <c r="BH1003"/>
  <c r="BG1003"/>
  <c r="BF1003"/>
  <c r="T1003"/>
  <c r="R1003"/>
  <c r="P1003"/>
  <c r="BK1003"/>
  <c r="J1003"/>
  <c r="BE1003" s="1"/>
  <c r="BI999"/>
  <c r="BH999"/>
  <c r="BG999"/>
  <c r="BF999"/>
  <c r="T999"/>
  <c r="R999"/>
  <c r="P999"/>
  <c r="BK999"/>
  <c r="J999"/>
  <c r="BE999" s="1"/>
  <c r="BI992"/>
  <c r="BH992"/>
  <c r="BG992"/>
  <c r="BF992"/>
  <c r="T992"/>
  <c r="R992"/>
  <c r="P992"/>
  <c r="BK992"/>
  <c r="J992"/>
  <c r="BE992" s="1"/>
  <c r="BI988"/>
  <c r="BH988"/>
  <c r="BG988"/>
  <c r="BF988"/>
  <c r="T988"/>
  <c r="R988"/>
  <c r="P988"/>
  <c r="BK988"/>
  <c r="J988"/>
  <c r="BE988" s="1"/>
  <c r="BI984"/>
  <c r="BH984"/>
  <c r="BG984"/>
  <c r="BF984"/>
  <c r="T984"/>
  <c r="R984"/>
  <c r="P984"/>
  <c r="BK984"/>
  <c r="J984"/>
  <c r="BE984" s="1"/>
  <c r="BI980"/>
  <c r="BH980"/>
  <c r="BG980"/>
  <c r="BF980"/>
  <c r="T980"/>
  <c r="T979" s="1"/>
  <c r="R980"/>
  <c r="R979" s="1"/>
  <c r="P980"/>
  <c r="P979" s="1"/>
  <c r="BK980"/>
  <c r="BK979" s="1"/>
  <c r="J979" s="1"/>
  <c r="J82" s="1"/>
  <c r="J980"/>
  <c r="BE980" s="1"/>
  <c r="BI978"/>
  <c r="BH978"/>
  <c r="BG978"/>
  <c r="BF978"/>
  <c r="BE978"/>
  <c r="T978"/>
  <c r="R978"/>
  <c r="P978"/>
  <c r="BK978"/>
  <c r="J978"/>
  <c r="BI974"/>
  <c r="BH974"/>
  <c r="BG974"/>
  <c r="BF974"/>
  <c r="BE974"/>
  <c r="T974"/>
  <c r="R974"/>
  <c r="P974"/>
  <c r="BK974"/>
  <c r="J974"/>
  <c r="BI970"/>
  <c r="BH970"/>
  <c r="BG970"/>
  <c r="BF970"/>
  <c r="BE970"/>
  <c r="T970"/>
  <c r="R970"/>
  <c r="P970"/>
  <c r="BK970"/>
  <c r="J970"/>
  <c r="BI958"/>
  <c r="BH958"/>
  <c r="BG958"/>
  <c r="BF958"/>
  <c r="BE958"/>
  <c r="T958"/>
  <c r="R958"/>
  <c r="P958"/>
  <c r="BK958"/>
  <c r="J958"/>
  <c r="BI954"/>
  <c r="BH954"/>
  <c r="BG954"/>
  <c r="BF954"/>
  <c r="BE954"/>
  <c r="T954"/>
  <c r="R954"/>
  <c r="P954"/>
  <c r="BK954"/>
  <c r="J954"/>
  <c r="BI948"/>
  <c r="BH948"/>
  <c r="BG948"/>
  <c r="BF948"/>
  <c r="BE948"/>
  <c r="T948"/>
  <c r="R948"/>
  <c r="P948"/>
  <c r="BK948"/>
  <c r="J948"/>
  <c r="BI944"/>
  <c r="BH944"/>
  <c r="BG944"/>
  <c r="BF944"/>
  <c r="BE944"/>
  <c r="T944"/>
  <c r="R944"/>
  <c r="P944"/>
  <c r="BK944"/>
  <c r="J944"/>
  <c r="BI940"/>
  <c r="BH940"/>
  <c r="BG940"/>
  <c r="BF940"/>
  <c r="BE940"/>
  <c r="T940"/>
  <c r="R940"/>
  <c r="P940"/>
  <c r="BK940"/>
  <c r="J940"/>
  <c r="BI935"/>
  <c r="BH935"/>
  <c r="BG935"/>
  <c r="BF935"/>
  <c r="BE935"/>
  <c r="T935"/>
  <c r="T934" s="1"/>
  <c r="R935"/>
  <c r="R934" s="1"/>
  <c r="P935"/>
  <c r="P934" s="1"/>
  <c r="BK935"/>
  <c r="BK934" s="1"/>
  <c r="J934" s="1"/>
  <c r="J81" s="1"/>
  <c r="J935"/>
  <c r="BI933"/>
  <c r="BH933"/>
  <c r="BG933"/>
  <c r="BF933"/>
  <c r="T933"/>
  <c r="T932" s="1"/>
  <c r="R933"/>
  <c r="R932" s="1"/>
  <c r="P933"/>
  <c r="P932" s="1"/>
  <c r="BK933"/>
  <c r="BK932" s="1"/>
  <c r="J932" s="1"/>
  <c r="J80" s="1"/>
  <c r="J933"/>
  <c r="BE933" s="1"/>
  <c r="BI930"/>
  <c r="BH930"/>
  <c r="BG930"/>
  <c r="BF930"/>
  <c r="BE930"/>
  <c r="T930"/>
  <c r="R930"/>
  <c r="P930"/>
  <c r="BK930"/>
  <c r="J930"/>
  <c r="BI929"/>
  <c r="BH929"/>
  <c r="BG929"/>
  <c r="BF929"/>
  <c r="BE929"/>
  <c r="T929"/>
  <c r="R929"/>
  <c r="P929"/>
  <c r="BK929"/>
  <c r="J929"/>
  <c r="BI928"/>
  <c r="BH928"/>
  <c r="BG928"/>
  <c r="BF928"/>
  <c r="BE928"/>
  <c r="T928"/>
  <c r="R928"/>
  <c r="P928"/>
  <c r="BK928"/>
  <c r="J928"/>
  <c r="BI927"/>
  <c r="BH927"/>
  <c r="BG927"/>
  <c r="BF927"/>
  <c r="BE927"/>
  <c r="T927"/>
  <c r="R927"/>
  <c r="P927"/>
  <c r="BK927"/>
  <c r="J927"/>
  <c r="BI926"/>
  <c r="BH926"/>
  <c r="BG926"/>
  <c r="BF926"/>
  <c r="BE926"/>
  <c r="T926"/>
  <c r="R926"/>
  <c r="P926"/>
  <c r="BK926"/>
  <c r="J926"/>
  <c r="BI924"/>
  <c r="BH924"/>
  <c r="BG924"/>
  <c r="BF924"/>
  <c r="BE924"/>
  <c r="T924"/>
  <c r="R924"/>
  <c r="P924"/>
  <c r="BK924"/>
  <c r="J924"/>
  <c r="BI922"/>
  <c r="BH922"/>
  <c r="BG922"/>
  <c r="BF922"/>
  <c r="BE922"/>
  <c r="T922"/>
  <c r="R922"/>
  <c r="P922"/>
  <c r="BK922"/>
  <c r="J922"/>
  <c r="BI921"/>
  <c r="BH921"/>
  <c r="BG921"/>
  <c r="BF921"/>
  <c r="BE921"/>
  <c r="T921"/>
  <c r="R921"/>
  <c r="P921"/>
  <c r="BK921"/>
  <c r="J921"/>
  <c r="BI920"/>
  <c r="BH920"/>
  <c r="BG920"/>
  <c r="BF920"/>
  <c r="BE920"/>
  <c r="T920"/>
  <c r="R920"/>
  <c r="P920"/>
  <c r="BK920"/>
  <c r="J920"/>
  <c r="BI919"/>
  <c r="BH919"/>
  <c r="BG919"/>
  <c r="BF919"/>
  <c r="BE919"/>
  <c r="T919"/>
  <c r="R919"/>
  <c r="P919"/>
  <c r="BK919"/>
  <c r="J919"/>
  <c r="BI918"/>
  <c r="BH918"/>
  <c r="BG918"/>
  <c r="BF918"/>
  <c r="BE918"/>
  <c r="T918"/>
  <c r="R918"/>
  <c r="P918"/>
  <c r="BK918"/>
  <c r="J918"/>
  <c r="BI917"/>
  <c r="BH917"/>
  <c r="BG917"/>
  <c r="BF917"/>
  <c r="BE917"/>
  <c r="T917"/>
  <c r="R917"/>
  <c r="P917"/>
  <c r="BK917"/>
  <c r="J917"/>
  <c r="BI916"/>
  <c r="BH916"/>
  <c r="BG916"/>
  <c r="BF916"/>
  <c r="BE916"/>
  <c r="T916"/>
  <c r="R916"/>
  <c r="P916"/>
  <c r="BK916"/>
  <c r="J916"/>
  <c r="BI915"/>
  <c r="BH915"/>
  <c r="BG915"/>
  <c r="BF915"/>
  <c r="BE915"/>
  <c r="T915"/>
  <c r="R915"/>
  <c r="P915"/>
  <c r="BK915"/>
  <c r="J915"/>
  <c r="BI914"/>
  <c r="BH914"/>
  <c r="BG914"/>
  <c r="BF914"/>
  <c r="BE914"/>
  <c r="T914"/>
  <c r="R914"/>
  <c r="P914"/>
  <c r="BK914"/>
  <c r="J914"/>
  <c r="BI913"/>
  <c r="BH913"/>
  <c r="BG913"/>
  <c r="BF913"/>
  <c r="BE913"/>
  <c r="T913"/>
  <c r="R913"/>
  <c r="P913"/>
  <c r="BK913"/>
  <c r="J913"/>
  <c r="BI912"/>
  <c r="BH912"/>
  <c r="BG912"/>
  <c r="BF912"/>
  <c r="BE912"/>
  <c r="T912"/>
  <c r="R912"/>
  <c r="P912"/>
  <c r="BK912"/>
  <c r="J912"/>
  <c r="BI911"/>
  <c r="BH911"/>
  <c r="BG911"/>
  <c r="BF911"/>
  <c r="BE911"/>
  <c r="T911"/>
  <c r="R911"/>
  <c r="P911"/>
  <c r="BK911"/>
  <c r="J911"/>
  <c r="BI910"/>
  <c r="BH910"/>
  <c r="BG910"/>
  <c r="BF910"/>
  <c r="BE910"/>
  <c r="T910"/>
  <c r="T909" s="1"/>
  <c r="R910"/>
  <c r="R909" s="1"/>
  <c r="P910"/>
  <c r="P909" s="1"/>
  <c r="BK910"/>
  <c r="BK909" s="1"/>
  <c r="J909" s="1"/>
  <c r="J79" s="1"/>
  <c r="J910"/>
  <c r="BI907"/>
  <c r="BH907"/>
  <c r="BG907"/>
  <c r="BF907"/>
  <c r="T907"/>
  <c r="R907"/>
  <c r="P907"/>
  <c r="BK907"/>
  <c r="J907"/>
  <c r="BE907" s="1"/>
  <c r="BI906"/>
  <c r="BH906"/>
  <c r="BG906"/>
  <c r="BF906"/>
  <c r="T906"/>
  <c r="R906"/>
  <c r="P906"/>
  <c r="BK906"/>
  <c r="J906"/>
  <c r="BE906" s="1"/>
  <c r="BI905"/>
  <c r="BH905"/>
  <c r="BG905"/>
  <c r="BF905"/>
  <c r="T905"/>
  <c r="R905"/>
  <c r="P905"/>
  <c r="BK905"/>
  <c r="J905"/>
  <c r="BE905" s="1"/>
  <c r="BI904"/>
  <c r="BH904"/>
  <c r="BG904"/>
  <c r="BF904"/>
  <c r="T904"/>
  <c r="R904"/>
  <c r="P904"/>
  <c r="BK904"/>
  <c r="J904"/>
  <c r="BE904" s="1"/>
  <c r="BI903"/>
  <c r="BH903"/>
  <c r="BG903"/>
  <c r="BF903"/>
  <c r="T903"/>
  <c r="R903"/>
  <c r="P903"/>
  <c r="BK903"/>
  <c r="J903"/>
  <c r="BE903" s="1"/>
  <c r="BI902"/>
  <c r="BH902"/>
  <c r="BG902"/>
  <c r="BF902"/>
  <c r="T902"/>
  <c r="R902"/>
  <c r="P902"/>
  <c r="BK902"/>
  <c r="J902"/>
  <c r="BE902" s="1"/>
  <c r="BI901"/>
  <c r="BH901"/>
  <c r="BG901"/>
  <c r="BF901"/>
  <c r="T901"/>
  <c r="R901"/>
  <c r="P901"/>
  <c r="BK901"/>
  <c r="J901"/>
  <c r="BE901" s="1"/>
  <c r="BI900"/>
  <c r="BH900"/>
  <c r="BG900"/>
  <c r="BF900"/>
  <c r="T900"/>
  <c r="R900"/>
  <c r="P900"/>
  <c r="BK900"/>
  <c r="J900"/>
  <c r="BE900" s="1"/>
  <c r="BI899"/>
  <c r="BH899"/>
  <c r="BG899"/>
  <c r="BF899"/>
  <c r="T899"/>
  <c r="R899"/>
  <c r="P899"/>
  <c r="BK899"/>
  <c r="J899"/>
  <c r="BE899" s="1"/>
  <c r="BI898"/>
  <c r="BH898"/>
  <c r="BG898"/>
  <c r="BF898"/>
  <c r="T898"/>
  <c r="R898"/>
  <c r="P898"/>
  <c r="BK898"/>
  <c r="J898"/>
  <c r="BE898" s="1"/>
  <c r="BI897"/>
  <c r="BH897"/>
  <c r="BG897"/>
  <c r="BF897"/>
  <c r="T897"/>
  <c r="R897"/>
  <c r="P897"/>
  <c r="BK897"/>
  <c r="J897"/>
  <c r="BE897" s="1"/>
  <c r="BI896"/>
  <c r="BH896"/>
  <c r="BG896"/>
  <c r="BF896"/>
  <c r="T896"/>
  <c r="R896"/>
  <c r="P896"/>
  <c r="BK896"/>
  <c r="J896"/>
  <c r="BE896" s="1"/>
  <c r="BI895"/>
  <c r="BH895"/>
  <c r="BG895"/>
  <c r="BF895"/>
  <c r="T895"/>
  <c r="R895"/>
  <c r="P895"/>
  <c r="BK895"/>
  <c r="J895"/>
  <c r="BE895" s="1"/>
  <c r="BI894"/>
  <c r="BH894"/>
  <c r="BG894"/>
  <c r="BF894"/>
  <c r="T894"/>
  <c r="T893" s="1"/>
  <c r="R894"/>
  <c r="R893" s="1"/>
  <c r="P894"/>
  <c r="P893" s="1"/>
  <c r="BK894"/>
  <c r="BK893" s="1"/>
  <c r="J893" s="1"/>
  <c r="J78" s="1"/>
  <c r="J894"/>
  <c r="BE894" s="1"/>
  <c r="BI892"/>
  <c r="BH892"/>
  <c r="BG892"/>
  <c r="BF892"/>
  <c r="BE892"/>
  <c r="T892"/>
  <c r="R892"/>
  <c r="P892"/>
  <c r="BK892"/>
  <c r="J892"/>
  <c r="BI890"/>
  <c r="BH890"/>
  <c r="BG890"/>
  <c r="BF890"/>
  <c r="BE890"/>
  <c r="T890"/>
  <c r="R890"/>
  <c r="P890"/>
  <c r="BK890"/>
  <c r="J890"/>
  <c r="BI888"/>
  <c r="BH888"/>
  <c r="BG888"/>
  <c r="BF888"/>
  <c r="BE888"/>
  <c r="T888"/>
  <c r="R888"/>
  <c r="P888"/>
  <c r="BK888"/>
  <c r="J888"/>
  <c r="BI886"/>
  <c r="BH886"/>
  <c r="BG886"/>
  <c r="BF886"/>
  <c r="BE886"/>
  <c r="T886"/>
  <c r="R886"/>
  <c r="P886"/>
  <c r="BK886"/>
  <c r="J886"/>
  <c r="BI884"/>
  <c r="BH884"/>
  <c r="BG884"/>
  <c r="BF884"/>
  <c r="BE884"/>
  <c r="T884"/>
  <c r="R884"/>
  <c r="P884"/>
  <c r="BK884"/>
  <c r="J884"/>
  <c r="BI882"/>
  <c r="BH882"/>
  <c r="BG882"/>
  <c r="BF882"/>
  <c r="BE882"/>
  <c r="T882"/>
  <c r="R882"/>
  <c r="P882"/>
  <c r="BK882"/>
  <c r="J882"/>
  <c r="BI880"/>
  <c r="BH880"/>
  <c r="BG880"/>
  <c r="BF880"/>
  <c r="BE880"/>
  <c r="T880"/>
  <c r="R880"/>
  <c r="P880"/>
  <c r="BK880"/>
  <c r="J880"/>
  <c r="BI878"/>
  <c r="BH878"/>
  <c r="BG878"/>
  <c r="BF878"/>
  <c r="BE878"/>
  <c r="T878"/>
  <c r="R878"/>
  <c r="P878"/>
  <c r="BK878"/>
  <c r="J878"/>
  <c r="BI876"/>
  <c r="BH876"/>
  <c r="BG876"/>
  <c r="BF876"/>
  <c r="BE876"/>
  <c r="T876"/>
  <c r="R876"/>
  <c r="P876"/>
  <c r="BK876"/>
  <c r="J876"/>
  <c r="BI874"/>
  <c r="BH874"/>
  <c r="BG874"/>
  <c r="BF874"/>
  <c r="BE874"/>
  <c r="T874"/>
  <c r="R874"/>
  <c r="P874"/>
  <c r="BK874"/>
  <c r="J874"/>
  <c r="BI872"/>
  <c r="BH872"/>
  <c r="BG872"/>
  <c r="BF872"/>
  <c r="BE872"/>
  <c r="T872"/>
  <c r="R872"/>
  <c r="P872"/>
  <c r="BK872"/>
  <c r="J872"/>
  <c r="BI870"/>
  <c r="BH870"/>
  <c r="BG870"/>
  <c r="BF870"/>
  <c r="BE870"/>
  <c r="T870"/>
  <c r="T869" s="1"/>
  <c r="R870"/>
  <c r="R869" s="1"/>
  <c r="P870"/>
  <c r="P869" s="1"/>
  <c r="BK870"/>
  <c r="BK869" s="1"/>
  <c r="J869" s="1"/>
  <c r="J77" s="1"/>
  <c r="J870"/>
  <c r="BI867"/>
  <c r="BH867"/>
  <c r="BG867"/>
  <c r="BF867"/>
  <c r="T867"/>
  <c r="R867"/>
  <c r="P867"/>
  <c r="BK867"/>
  <c r="J867"/>
  <c r="BE867" s="1"/>
  <c r="BI866"/>
  <c r="BH866"/>
  <c r="BG866"/>
  <c r="BF866"/>
  <c r="BE866"/>
  <c r="T866"/>
  <c r="R866"/>
  <c r="P866"/>
  <c r="BK866"/>
  <c r="J866"/>
  <c r="BI865"/>
  <c r="BH865"/>
  <c r="BG865"/>
  <c r="BF865"/>
  <c r="T865"/>
  <c r="R865"/>
  <c r="P865"/>
  <c r="BK865"/>
  <c r="J865"/>
  <c r="BE865" s="1"/>
  <c r="BI864"/>
  <c r="BH864"/>
  <c r="BG864"/>
  <c r="BF864"/>
  <c r="BE864"/>
  <c r="T864"/>
  <c r="R864"/>
  <c r="P864"/>
  <c r="BK864"/>
  <c r="J864"/>
  <c r="BI863"/>
  <c r="BH863"/>
  <c r="BG863"/>
  <c r="BF863"/>
  <c r="T863"/>
  <c r="R863"/>
  <c r="P863"/>
  <c r="BK863"/>
  <c r="J863"/>
  <c r="BE863" s="1"/>
  <c r="BI862"/>
  <c r="BH862"/>
  <c r="BG862"/>
  <c r="BF862"/>
  <c r="BE862"/>
  <c r="T862"/>
  <c r="R862"/>
  <c r="P862"/>
  <c r="BK862"/>
  <c r="J862"/>
  <c r="BI861"/>
  <c r="BH861"/>
  <c r="BG861"/>
  <c r="BF861"/>
  <c r="T861"/>
  <c r="R861"/>
  <c r="P861"/>
  <c r="BK861"/>
  <c r="J861"/>
  <c r="BE861" s="1"/>
  <c r="BI860"/>
  <c r="BH860"/>
  <c r="BG860"/>
  <c r="BF860"/>
  <c r="BE860"/>
  <c r="T860"/>
  <c r="R860"/>
  <c r="P860"/>
  <c r="BK860"/>
  <c r="J860"/>
  <c r="BI859"/>
  <c r="BH859"/>
  <c r="BG859"/>
  <c r="BF859"/>
  <c r="T859"/>
  <c r="R859"/>
  <c r="P859"/>
  <c r="BK859"/>
  <c r="J859"/>
  <c r="BE859" s="1"/>
  <c r="BI858"/>
  <c r="BH858"/>
  <c r="BG858"/>
  <c r="BF858"/>
  <c r="BE858"/>
  <c r="T858"/>
  <c r="R858"/>
  <c r="P858"/>
  <c r="BK858"/>
  <c r="J858"/>
  <c r="BI857"/>
  <c r="BH857"/>
  <c r="BG857"/>
  <c r="BF857"/>
  <c r="T857"/>
  <c r="R857"/>
  <c r="P857"/>
  <c r="BK857"/>
  <c r="J857"/>
  <c r="BE857" s="1"/>
  <c r="BI856"/>
  <c r="BH856"/>
  <c r="BG856"/>
  <c r="BF856"/>
  <c r="BE856"/>
  <c r="T856"/>
  <c r="R856"/>
  <c r="R855" s="1"/>
  <c r="P856"/>
  <c r="P855" s="1"/>
  <c r="BK856"/>
  <c r="BK855" s="1"/>
  <c r="J855" s="1"/>
  <c r="J76" s="1"/>
  <c r="J856"/>
  <c r="BI854"/>
  <c r="BH854"/>
  <c r="BG854"/>
  <c r="BF854"/>
  <c r="BE854"/>
  <c r="T854"/>
  <c r="R854"/>
  <c r="P854"/>
  <c r="BK854"/>
  <c r="J854"/>
  <c r="BI852"/>
  <c r="BH852"/>
  <c r="BG852"/>
  <c r="BF852"/>
  <c r="T852"/>
  <c r="R852"/>
  <c r="P852"/>
  <c r="BK852"/>
  <c r="J852"/>
  <c r="BE852" s="1"/>
  <c r="BI851"/>
  <c r="BH851"/>
  <c r="BG851"/>
  <c r="BF851"/>
  <c r="BE851"/>
  <c r="T851"/>
  <c r="R851"/>
  <c r="P851"/>
  <c r="BK851"/>
  <c r="J851"/>
  <c r="BI850"/>
  <c r="BH850"/>
  <c r="BG850"/>
  <c r="BF850"/>
  <c r="T850"/>
  <c r="R850"/>
  <c r="P850"/>
  <c r="BK850"/>
  <c r="J850"/>
  <c r="BE850" s="1"/>
  <c r="BI849"/>
  <c r="BH849"/>
  <c r="BG849"/>
  <c r="BF849"/>
  <c r="BE849"/>
  <c r="T849"/>
  <c r="R849"/>
  <c r="P849"/>
  <c r="BK849"/>
  <c r="J849"/>
  <c r="BI848"/>
  <c r="BH848"/>
  <c r="BG848"/>
  <c r="BF848"/>
  <c r="T848"/>
  <c r="R848"/>
  <c r="P848"/>
  <c r="BK848"/>
  <c r="J848"/>
  <c r="BE848" s="1"/>
  <c r="BI846"/>
  <c r="BH846"/>
  <c r="BG846"/>
  <c r="BF846"/>
  <c r="BE846"/>
  <c r="T846"/>
  <c r="R846"/>
  <c r="P846"/>
  <c r="BK846"/>
  <c r="J846"/>
  <c r="BI845"/>
  <c r="BH845"/>
  <c r="BG845"/>
  <c r="BF845"/>
  <c r="T845"/>
  <c r="R845"/>
  <c r="P845"/>
  <c r="BK845"/>
  <c r="J845"/>
  <c r="BE845" s="1"/>
  <c r="BI844"/>
  <c r="BH844"/>
  <c r="BG844"/>
  <c r="BF844"/>
  <c r="BE844"/>
  <c r="T844"/>
  <c r="R844"/>
  <c r="P844"/>
  <c r="BK844"/>
  <c r="J844"/>
  <c r="BI843"/>
  <c r="BH843"/>
  <c r="BG843"/>
  <c r="BF843"/>
  <c r="T843"/>
  <c r="R843"/>
  <c r="P843"/>
  <c r="BK843"/>
  <c r="J843"/>
  <c r="BE843" s="1"/>
  <c r="BI842"/>
  <c r="BH842"/>
  <c r="BG842"/>
  <c r="BF842"/>
  <c r="BE842"/>
  <c r="T842"/>
  <c r="R842"/>
  <c r="P842"/>
  <c r="BK842"/>
  <c r="J842"/>
  <c r="BI841"/>
  <c r="BH841"/>
  <c r="BG841"/>
  <c r="BF841"/>
  <c r="T841"/>
  <c r="R841"/>
  <c r="P841"/>
  <c r="BK841"/>
  <c r="J841"/>
  <c r="BE841" s="1"/>
  <c r="BI840"/>
  <c r="BH840"/>
  <c r="BG840"/>
  <c r="BF840"/>
  <c r="BE840"/>
  <c r="T840"/>
  <c r="R840"/>
  <c r="P840"/>
  <c r="BK840"/>
  <c r="J840"/>
  <c r="BI839"/>
  <c r="BH839"/>
  <c r="BG839"/>
  <c r="BF839"/>
  <c r="BE839"/>
  <c r="T839"/>
  <c r="R839"/>
  <c r="P839"/>
  <c r="BK839"/>
  <c r="J839"/>
  <c r="BI838"/>
  <c r="BH838"/>
  <c r="BG838"/>
  <c r="BF838"/>
  <c r="BE838"/>
  <c r="T838"/>
  <c r="R838"/>
  <c r="P838"/>
  <c r="BK838"/>
  <c r="J838"/>
  <c r="BI837"/>
  <c r="BH837"/>
  <c r="BG837"/>
  <c r="BF837"/>
  <c r="BE837"/>
  <c r="T837"/>
  <c r="R837"/>
  <c r="P837"/>
  <c r="BK837"/>
  <c r="J837"/>
  <c r="BI836"/>
  <c r="BH836"/>
  <c r="BG836"/>
  <c r="BF836"/>
  <c r="BE836"/>
  <c r="T836"/>
  <c r="R836"/>
  <c r="P836"/>
  <c r="BK836"/>
  <c r="J836"/>
  <c r="BI835"/>
  <c r="BH835"/>
  <c r="BG835"/>
  <c r="BF835"/>
  <c r="BE835"/>
  <c r="T835"/>
  <c r="R835"/>
  <c r="P835"/>
  <c r="BK835"/>
  <c r="J835"/>
  <c r="BI834"/>
  <c r="BH834"/>
  <c r="BG834"/>
  <c r="BF834"/>
  <c r="BE834"/>
  <c r="T834"/>
  <c r="R834"/>
  <c r="P834"/>
  <c r="BK834"/>
  <c r="J834"/>
  <c r="BI833"/>
  <c r="BH833"/>
  <c r="BG833"/>
  <c r="BF833"/>
  <c r="BE833"/>
  <c r="T833"/>
  <c r="R833"/>
  <c r="P833"/>
  <c r="BK833"/>
  <c r="J833"/>
  <c r="BI832"/>
  <c r="BH832"/>
  <c r="BG832"/>
  <c r="BF832"/>
  <c r="BE832"/>
  <c r="T832"/>
  <c r="R832"/>
  <c r="P832"/>
  <c r="BK832"/>
  <c r="J832"/>
  <c r="BI831"/>
  <c r="BH831"/>
  <c r="BG831"/>
  <c r="BF831"/>
  <c r="BE831"/>
  <c r="T831"/>
  <c r="R831"/>
  <c r="P831"/>
  <c r="BK831"/>
  <c r="J831"/>
  <c r="BI830"/>
  <c r="BH830"/>
  <c r="BG830"/>
  <c r="BF830"/>
  <c r="BE830"/>
  <c r="T830"/>
  <c r="R830"/>
  <c r="P830"/>
  <c r="BK830"/>
  <c r="J830"/>
  <c r="BI829"/>
  <c r="BH829"/>
  <c r="BG829"/>
  <c r="BF829"/>
  <c r="BE829"/>
  <c r="T829"/>
  <c r="R829"/>
  <c r="P829"/>
  <c r="BK829"/>
  <c r="J829"/>
  <c r="BI827"/>
  <c r="BH827"/>
  <c r="BG827"/>
  <c r="BF827"/>
  <c r="BE827"/>
  <c r="T827"/>
  <c r="R827"/>
  <c r="P827"/>
  <c r="BK827"/>
  <c r="J827"/>
  <c r="BI826"/>
  <c r="BH826"/>
  <c r="BG826"/>
  <c r="BF826"/>
  <c r="BE826"/>
  <c r="T826"/>
  <c r="R826"/>
  <c r="P826"/>
  <c r="BK826"/>
  <c r="J826"/>
  <c r="BI825"/>
  <c r="BH825"/>
  <c r="BG825"/>
  <c r="BF825"/>
  <c r="BE825"/>
  <c r="T825"/>
  <c r="R825"/>
  <c r="P825"/>
  <c r="BK825"/>
  <c r="J825"/>
  <c r="BI824"/>
  <c r="BH824"/>
  <c r="BG824"/>
  <c r="BF824"/>
  <c r="BE824"/>
  <c r="T824"/>
  <c r="R824"/>
  <c r="P824"/>
  <c r="BK824"/>
  <c r="J824"/>
  <c r="BI823"/>
  <c r="BH823"/>
  <c r="BG823"/>
  <c r="BF823"/>
  <c r="BE823"/>
  <c r="T823"/>
  <c r="R823"/>
  <c r="P823"/>
  <c r="BK823"/>
  <c r="J823"/>
  <c r="BI822"/>
  <c r="BH822"/>
  <c r="BG822"/>
  <c r="BF822"/>
  <c r="BE822"/>
  <c r="T822"/>
  <c r="R822"/>
  <c r="P822"/>
  <c r="BK822"/>
  <c r="J822"/>
  <c r="BI820"/>
  <c r="BH820"/>
  <c r="BG820"/>
  <c r="BF820"/>
  <c r="BE820"/>
  <c r="T820"/>
  <c r="R820"/>
  <c r="P820"/>
  <c r="BK820"/>
  <c r="J820"/>
  <c r="BI819"/>
  <c r="BH819"/>
  <c r="BG819"/>
  <c r="BF819"/>
  <c r="BE819"/>
  <c r="T819"/>
  <c r="R819"/>
  <c r="P819"/>
  <c r="BK819"/>
  <c r="J819"/>
  <c r="BI818"/>
  <c r="BH818"/>
  <c r="BG818"/>
  <c r="BF818"/>
  <c r="BE818"/>
  <c r="T818"/>
  <c r="T817" s="1"/>
  <c r="R818"/>
  <c r="P818"/>
  <c r="P817" s="1"/>
  <c r="BK818"/>
  <c r="BK817" s="1"/>
  <c r="J818"/>
  <c r="BI815"/>
  <c r="BH815"/>
  <c r="BG815"/>
  <c r="BF815"/>
  <c r="BE815"/>
  <c r="T815"/>
  <c r="R815"/>
  <c r="P815"/>
  <c r="BK815"/>
  <c r="J815"/>
  <c r="BI814"/>
  <c r="BH814"/>
  <c r="BG814"/>
  <c r="BF814"/>
  <c r="BE814"/>
  <c r="T814"/>
  <c r="R814"/>
  <c r="P814"/>
  <c r="BK814"/>
  <c r="J814"/>
  <c r="BI813"/>
  <c r="BH813"/>
  <c r="BG813"/>
  <c r="BF813"/>
  <c r="BE813"/>
  <c r="T813"/>
  <c r="R813"/>
  <c r="P813"/>
  <c r="BK813"/>
  <c r="J813"/>
  <c r="BI812"/>
  <c r="BH812"/>
  <c r="BG812"/>
  <c r="BF812"/>
  <c r="BE812"/>
  <c r="T812"/>
  <c r="R812"/>
  <c r="P812"/>
  <c r="BK812"/>
  <c r="J812"/>
  <c r="BI811"/>
  <c r="BH811"/>
  <c r="BG811"/>
  <c r="BF811"/>
  <c r="BE811"/>
  <c r="T811"/>
  <c r="R811"/>
  <c r="P811"/>
  <c r="BK811"/>
  <c r="J811"/>
  <c r="BI810"/>
  <c r="BH810"/>
  <c r="BG810"/>
  <c r="BF810"/>
  <c r="BE810"/>
  <c r="T810"/>
  <c r="R810"/>
  <c r="P810"/>
  <c r="BK810"/>
  <c r="J810"/>
  <c r="BI809"/>
  <c r="BH809"/>
  <c r="BG809"/>
  <c r="BF809"/>
  <c r="BE809"/>
  <c r="T809"/>
  <c r="R809"/>
  <c r="P809"/>
  <c r="BK809"/>
  <c r="J809"/>
  <c r="BI808"/>
  <c r="BH808"/>
  <c r="BG808"/>
  <c r="BF808"/>
  <c r="BE808"/>
  <c r="T808"/>
  <c r="T807" s="1"/>
  <c r="R808"/>
  <c r="R807" s="1"/>
  <c r="P808"/>
  <c r="P807" s="1"/>
  <c r="BK808"/>
  <c r="J808"/>
  <c r="BI806"/>
  <c r="BH806"/>
  <c r="BG806"/>
  <c r="BF806"/>
  <c r="T806"/>
  <c r="R806"/>
  <c r="P806"/>
  <c r="BK806"/>
  <c r="J806"/>
  <c r="BE806" s="1"/>
  <c r="BI805"/>
  <c r="BH805"/>
  <c r="BG805"/>
  <c r="BF805"/>
  <c r="T805"/>
  <c r="R805"/>
  <c r="P805"/>
  <c r="BK805"/>
  <c r="J805"/>
  <c r="BE805" s="1"/>
  <c r="BI804"/>
  <c r="BH804"/>
  <c r="BG804"/>
  <c r="BF804"/>
  <c r="T804"/>
  <c r="R804"/>
  <c r="P804"/>
  <c r="BK804"/>
  <c r="J804"/>
  <c r="BE804" s="1"/>
  <c r="BI803"/>
  <c r="BH803"/>
  <c r="BG803"/>
  <c r="BF803"/>
  <c r="T803"/>
  <c r="R803"/>
  <c r="P803"/>
  <c r="BK803"/>
  <c r="J803"/>
  <c r="BE803" s="1"/>
  <c r="BI802"/>
  <c r="BH802"/>
  <c r="BG802"/>
  <c r="BF802"/>
  <c r="T802"/>
  <c r="R802"/>
  <c r="P802"/>
  <c r="BK802"/>
  <c r="J802"/>
  <c r="BE802" s="1"/>
  <c r="BI801"/>
  <c r="BH801"/>
  <c r="BG801"/>
  <c r="BF801"/>
  <c r="T801"/>
  <c r="T800" s="1"/>
  <c r="R801"/>
  <c r="R800" s="1"/>
  <c r="P801"/>
  <c r="BK801"/>
  <c r="BK800" s="1"/>
  <c r="J800" s="1"/>
  <c r="J72" s="1"/>
  <c r="J801"/>
  <c r="BE801" s="1"/>
  <c r="BI799"/>
  <c r="BH799"/>
  <c r="BG799"/>
  <c r="BF799"/>
  <c r="BE799"/>
  <c r="T799"/>
  <c r="R799"/>
  <c r="P799"/>
  <c r="BK799"/>
  <c r="J799"/>
  <c r="BI797"/>
  <c r="BH797"/>
  <c r="BG797"/>
  <c r="BF797"/>
  <c r="BE797"/>
  <c r="T797"/>
  <c r="R797"/>
  <c r="P797"/>
  <c r="BK797"/>
  <c r="J797"/>
  <c r="BI796"/>
  <c r="BH796"/>
  <c r="BG796"/>
  <c r="BF796"/>
  <c r="BE796"/>
  <c r="T796"/>
  <c r="R796"/>
  <c r="P796"/>
  <c r="BK796"/>
  <c r="J796"/>
  <c r="BI795"/>
  <c r="BH795"/>
  <c r="BG795"/>
  <c r="BF795"/>
  <c r="BE795"/>
  <c r="T795"/>
  <c r="R795"/>
  <c r="P795"/>
  <c r="BK795"/>
  <c r="J795"/>
  <c r="BI794"/>
  <c r="BH794"/>
  <c r="BG794"/>
  <c r="BF794"/>
  <c r="BE794"/>
  <c r="T794"/>
  <c r="R794"/>
  <c r="P794"/>
  <c r="BK794"/>
  <c r="J794"/>
  <c r="BI793"/>
  <c r="BH793"/>
  <c r="BG793"/>
  <c r="BF793"/>
  <c r="BE793"/>
  <c r="T793"/>
  <c r="R793"/>
  <c r="P793"/>
  <c r="BK793"/>
  <c r="J793"/>
  <c r="BI792"/>
  <c r="BH792"/>
  <c r="BG792"/>
  <c r="BF792"/>
  <c r="BE792"/>
  <c r="T792"/>
  <c r="R792"/>
  <c r="P792"/>
  <c r="BK792"/>
  <c r="J792"/>
  <c r="BI791"/>
  <c r="BH791"/>
  <c r="BG791"/>
  <c r="BF791"/>
  <c r="BE791"/>
  <c r="T791"/>
  <c r="R791"/>
  <c r="P791"/>
  <c r="BK791"/>
  <c r="J791"/>
  <c r="BI790"/>
  <c r="BH790"/>
  <c r="BG790"/>
  <c r="BF790"/>
  <c r="BE790"/>
  <c r="T790"/>
  <c r="T789" s="1"/>
  <c r="R790"/>
  <c r="R789" s="1"/>
  <c r="P790"/>
  <c r="P789" s="1"/>
  <c r="BK790"/>
  <c r="J790"/>
  <c r="BI788"/>
  <c r="BH788"/>
  <c r="BG788"/>
  <c r="BF788"/>
  <c r="T788"/>
  <c r="R788"/>
  <c r="P788"/>
  <c r="BK788"/>
  <c r="J788"/>
  <c r="BE788" s="1"/>
  <c r="BI787"/>
  <c r="BH787"/>
  <c r="BG787"/>
  <c r="BF787"/>
  <c r="T787"/>
  <c r="R787"/>
  <c r="P787"/>
  <c r="BK787"/>
  <c r="J787"/>
  <c r="BE787" s="1"/>
  <c r="BI786"/>
  <c r="BH786"/>
  <c r="BG786"/>
  <c r="BF786"/>
  <c r="T786"/>
  <c r="R786"/>
  <c r="P786"/>
  <c r="BK786"/>
  <c r="J786"/>
  <c r="BE786" s="1"/>
  <c r="BI785"/>
  <c r="BH785"/>
  <c r="BG785"/>
  <c r="BF785"/>
  <c r="T785"/>
  <c r="R785"/>
  <c r="P785"/>
  <c r="BK785"/>
  <c r="J785"/>
  <c r="BE785" s="1"/>
  <c r="BI784"/>
  <c r="BH784"/>
  <c r="BG784"/>
  <c r="BF784"/>
  <c r="T784"/>
  <c r="R784"/>
  <c r="P784"/>
  <c r="BK784"/>
  <c r="J784"/>
  <c r="BE784" s="1"/>
  <c r="BI783"/>
  <c r="BH783"/>
  <c r="BG783"/>
  <c r="BF783"/>
  <c r="T783"/>
  <c r="R783"/>
  <c r="P783"/>
  <c r="BK783"/>
  <c r="J783"/>
  <c r="BE783" s="1"/>
  <c r="BI782"/>
  <c r="BH782"/>
  <c r="BG782"/>
  <c r="BF782"/>
  <c r="T782"/>
  <c r="R782"/>
  <c r="P782"/>
  <c r="BK782"/>
  <c r="J782"/>
  <c r="BE782" s="1"/>
  <c r="BI781"/>
  <c r="BH781"/>
  <c r="BG781"/>
  <c r="BF781"/>
  <c r="T781"/>
  <c r="R781"/>
  <c r="P781"/>
  <c r="BK781"/>
  <c r="J781"/>
  <c r="BE781" s="1"/>
  <c r="BI780"/>
  <c r="BH780"/>
  <c r="BG780"/>
  <c r="BF780"/>
  <c r="T780"/>
  <c r="R780"/>
  <c r="P780"/>
  <c r="BK780"/>
  <c r="J780"/>
  <c r="BE780" s="1"/>
  <c r="BI779"/>
  <c r="BH779"/>
  <c r="BG779"/>
  <c r="BF779"/>
  <c r="T779"/>
  <c r="R779"/>
  <c r="P779"/>
  <c r="BK779"/>
  <c r="J779"/>
  <c r="BE779" s="1"/>
  <c r="BI778"/>
  <c r="BH778"/>
  <c r="BG778"/>
  <c r="BF778"/>
  <c r="T778"/>
  <c r="R778"/>
  <c r="P778"/>
  <c r="BK778"/>
  <c r="J778"/>
  <c r="BE778" s="1"/>
  <c r="BI777"/>
  <c r="BH777"/>
  <c r="BG777"/>
  <c r="BF777"/>
  <c r="T777"/>
  <c r="R777"/>
  <c r="P777"/>
  <c r="BK777"/>
  <c r="J777"/>
  <c r="BE777" s="1"/>
  <c r="BI775"/>
  <c r="BH775"/>
  <c r="BG775"/>
  <c r="BF775"/>
  <c r="T775"/>
  <c r="R775"/>
  <c r="P775"/>
  <c r="BK775"/>
  <c r="J775"/>
  <c r="BE775" s="1"/>
  <c r="BI774"/>
  <c r="BH774"/>
  <c r="BG774"/>
  <c r="BF774"/>
  <c r="T774"/>
  <c r="R774"/>
  <c r="P774"/>
  <c r="BK774"/>
  <c r="J774"/>
  <c r="BE774" s="1"/>
  <c r="BI773"/>
  <c r="BH773"/>
  <c r="BG773"/>
  <c r="BF773"/>
  <c r="T773"/>
  <c r="R773"/>
  <c r="P773"/>
  <c r="BK773"/>
  <c r="J773"/>
  <c r="BE773" s="1"/>
  <c r="BI772"/>
  <c r="BH772"/>
  <c r="BG772"/>
  <c r="BF772"/>
  <c r="T772"/>
  <c r="R772"/>
  <c r="P772"/>
  <c r="BK772"/>
  <c r="J772"/>
  <c r="BE772" s="1"/>
  <c r="BI771"/>
  <c r="BH771"/>
  <c r="BG771"/>
  <c r="BF771"/>
  <c r="T771"/>
  <c r="R771"/>
  <c r="R770" s="1"/>
  <c r="P771"/>
  <c r="P770" s="1"/>
  <c r="BK771"/>
  <c r="BK770" s="1"/>
  <c r="J770" s="1"/>
  <c r="J70" s="1"/>
  <c r="J771"/>
  <c r="BE771" s="1"/>
  <c r="BI769"/>
  <c r="BH769"/>
  <c r="BG769"/>
  <c r="BF769"/>
  <c r="BE769"/>
  <c r="T769"/>
  <c r="T768" s="1"/>
  <c r="R769"/>
  <c r="R768" s="1"/>
  <c r="P769"/>
  <c r="P768" s="1"/>
  <c r="BK769"/>
  <c r="BK768" s="1"/>
  <c r="J768" s="1"/>
  <c r="J69" s="1"/>
  <c r="J769"/>
  <c r="BI767"/>
  <c r="BH767"/>
  <c r="BG767"/>
  <c r="BF767"/>
  <c r="T767"/>
  <c r="R767"/>
  <c r="P767"/>
  <c r="BK767"/>
  <c r="J767"/>
  <c r="BE767" s="1"/>
  <c r="BI766"/>
  <c r="BH766"/>
  <c r="BG766"/>
  <c r="BF766"/>
  <c r="T766"/>
  <c r="R766"/>
  <c r="P766"/>
  <c r="BK766"/>
  <c r="J766"/>
  <c r="BE766" s="1"/>
  <c r="BI765"/>
  <c r="BH765"/>
  <c r="BG765"/>
  <c r="BF765"/>
  <c r="T765"/>
  <c r="R765"/>
  <c r="P765"/>
  <c r="BK765"/>
  <c r="J765"/>
  <c r="BE765" s="1"/>
  <c r="BI764"/>
  <c r="BH764"/>
  <c r="BG764"/>
  <c r="BF764"/>
  <c r="T764"/>
  <c r="R764"/>
  <c r="P764"/>
  <c r="BK764"/>
  <c r="J764"/>
  <c r="BE764" s="1"/>
  <c r="BI763"/>
  <c r="BH763"/>
  <c r="BG763"/>
  <c r="BF763"/>
  <c r="T763"/>
  <c r="R763"/>
  <c r="P763"/>
  <c r="BK763"/>
  <c r="J763"/>
  <c r="BE763" s="1"/>
  <c r="BI762"/>
  <c r="BH762"/>
  <c r="BG762"/>
  <c r="BF762"/>
  <c r="T762"/>
  <c r="R762"/>
  <c r="P762"/>
  <c r="BK762"/>
  <c r="J762"/>
  <c r="BE762" s="1"/>
  <c r="BI761"/>
  <c r="BH761"/>
  <c r="BG761"/>
  <c r="BF761"/>
  <c r="T761"/>
  <c r="R761"/>
  <c r="P761"/>
  <c r="BK761"/>
  <c r="J761"/>
  <c r="BE761" s="1"/>
  <c r="BI760"/>
  <c r="BH760"/>
  <c r="BG760"/>
  <c r="BF760"/>
  <c r="T760"/>
  <c r="R760"/>
  <c r="P760"/>
  <c r="BK760"/>
  <c r="J760"/>
  <c r="BE760" s="1"/>
  <c r="BI759"/>
  <c r="BH759"/>
  <c r="BG759"/>
  <c r="BF759"/>
  <c r="T759"/>
  <c r="R759"/>
  <c r="P759"/>
  <c r="BK759"/>
  <c r="J759"/>
  <c r="BE759" s="1"/>
  <c r="BI758"/>
  <c r="BH758"/>
  <c r="BG758"/>
  <c r="BF758"/>
  <c r="BE758"/>
  <c r="T758"/>
  <c r="R758"/>
  <c r="P758"/>
  <c r="BK758"/>
  <c r="J758"/>
  <c r="BI757"/>
  <c r="BH757"/>
  <c r="BG757"/>
  <c r="BF757"/>
  <c r="T757"/>
  <c r="T756" s="1"/>
  <c r="R757"/>
  <c r="R756" s="1"/>
  <c r="P757"/>
  <c r="BK757"/>
  <c r="BK756" s="1"/>
  <c r="J756" s="1"/>
  <c r="J757"/>
  <c r="BE757" s="1"/>
  <c r="J68"/>
  <c r="BI755"/>
  <c r="BH755"/>
  <c r="BG755"/>
  <c r="BF755"/>
  <c r="T755"/>
  <c r="R755"/>
  <c r="P755"/>
  <c r="BK755"/>
  <c r="J755"/>
  <c r="BE755" s="1"/>
  <c r="BI754"/>
  <c r="BH754"/>
  <c r="BG754"/>
  <c r="BF754"/>
  <c r="BE754"/>
  <c r="T754"/>
  <c r="R754"/>
  <c r="P754"/>
  <c r="BK754"/>
  <c r="J754"/>
  <c r="BI753"/>
  <c r="BH753"/>
  <c r="BG753"/>
  <c r="BF753"/>
  <c r="BE753"/>
  <c r="T753"/>
  <c r="R753"/>
  <c r="P753"/>
  <c r="BK753"/>
  <c r="J753"/>
  <c r="BI752"/>
  <c r="BH752"/>
  <c r="BG752"/>
  <c r="BF752"/>
  <c r="BE752"/>
  <c r="T752"/>
  <c r="R752"/>
  <c r="P752"/>
  <c r="BK752"/>
  <c r="J752"/>
  <c r="BI751"/>
  <c r="BH751"/>
  <c r="BG751"/>
  <c r="BF751"/>
  <c r="BE751"/>
  <c r="T751"/>
  <c r="R751"/>
  <c r="P751"/>
  <c r="BK751"/>
  <c r="J751"/>
  <c r="BI750"/>
  <c r="BH750"/>
  <c r="BG750"/>
  <c r="BF750"/>
  <c r="BE750"/>
  <c r="T750"/>
  <c r="R750"/>
  <c r="P750"/>
  <c r="BK750"/>
  <c r="J750"/>
  <c r="BI749"/>
  <c r="BH749"/>
  <c r="BG749"/>
  <c r="BF749"/>
  <c r="BE749"/>
  <c r="T749"/>
  <c r="R749"/>
  <c r="P749"/>
  <c r="BK749"/>
  <c r="J749"/>
  <c r="BI748"/>
  <c r="BH748"/>
  <c r="BG748"/>
  <c r="BF748"/>
  <c r="BE748"/>
  <c r="T748"/>
  <c r="R748"/>
  <c r="P748"/>
  <c r="BK748"/>
  <c r="J748"/>
  <c r="BI747"/>
  <c r="BH747"/>
  <c r="BG747"/>
  <c r="BF747"/>
  <c r="BE747"/>
  <c r="T747"/>
  <c r="R747"/>
  <c r="P747"/>
  <c r="BK747"/>
  <c r="J747"/>
  <c r="BI746"/>
  <c r="BH746"/>
  <c r="BG746"/>
  <c r="BF746"/>
  <c r="BE746"/>
  <c r="T746"/>
  <c r="R746"/>
  <c r="P746"/>
  <c r="BK746"/>
  <c r="J746"/>
  <c r="BI745"/>
  <c r="BH745"/>
  <c r="BG745"/>
  <c r="BF745"/>
  <c r="BE745"/>
  <c r="T745"/>
  <c r="R745"/>
  <c r="P745"/>
  <c r="BK745"/>
  <c r="J745"/>
  <c r="BI744"/>
  <c r="BH744"/>
  <c r="BG744"/>
  <c r="BF744"/>
  <c r="BE744"/>
  <c r="T744"/>
  <c r="R744"/>
  <c r="P744"/>
  <c r="BK744"/>
  <c r="J744"/>
  <c r="BI743"/>
  <c r="BH743"/>
  <c r="BG743"/>
  <c r="BF743"/>
  <c r="BE743"/>
  <c r="T743"/>
  <c r="R743"/>
  <c r="P743"/>
  <c r="BK743"/>
  <c r="J743"/>
  <c r="BI742"/>
  <c r="BH742"/>
  <c r="BG742"/>
  <c r="BF742"/>
  <c r="BE742"/>
  <c r="T742"/>
  <c r="R742"/>
  <c r="P742"/>
  <c r="BK742"/>
  <c r="J742"/>
  <c r="BI741"/>
  <c r="BH741"/>
  <c r="BG741"/>
  <c r="BF741"/>
  <c r="BE741"/>
  <c r="T741"/>
  <c r="R741"/>
  <c r="P741"/>
  <c r="BK741"/>
  <c r="J741"/>
  <c r="BI740"/>
  <c r="BH740"/>
  <c r="BG740"/>
  <c r="BF740"/>
  <c r="BE740"/>
  <c r="T740"/>
  <c r="T739" s="1"/>
  <c r="R740"/>
  <c r="P740"/>
  <c r="P739" s="1"/>
  <c r="BK740"/>
  <c r="BK739" s="1"/>
  <c r="J739" s="1"/>
  <c r="J67" s="1"/>
  <c r="J740"/>
  <c r="BI738"/>
  <c r="BH738"/>
  <c r="BG738"/>
  <c r="BF738"/>
  <c r="T738"/>
  <c r="R738"/>
  <c r="P738"/>
  <c r="BK738"/>
  <c r="J738"/>
  <c r="BE738" s="1"/>
  <c r="BI737"/>
  <c r="BH737"/>
  <c r="BG737"/>
  <c r="BF737"/>
  <c r="T737"/>
  <c r="R737"/>
  <c r="P737"/>
  <c r="BK737"/>
  <c r="J737"/>
  <c r="BE737" s="1"/>
  <c r="BI736"/>
  <c r="BH736"/>
  <c r="BG736"/>
  <c r="BF736"/>
  <c r="T736"/>
  <c r="R736"/>
  <c r="P736"/>
  <c r="BK736"/>
  <c r="J736"/>
  <c r="BE736" s="1"/>
  <c r="BI734"/>
  <c r="BH734"/>
  <c r="BG734"/>
  <c r="BF734"/>
  <c r="T734"/>
  <c r="R734"/>
  <c r="P734"/>
  <c r="BK734"/>
  <c r="J734"/>
  <c r="BE734" s="1"/>
  <c r="BI733"/>
  <c r="BH733"/>
  <c r="BG733"/>
  <c r="BF733"/>
  <c r="T733"/>
  <c r="R733"/>
  <c r="P733"/>
  <c r="BK733"/>
  <c r="J733"/>
  <c r="BE733" s="1"/>
  <c r="BI732"/>
  <c r="BH732"/>
  <c r="BG732"/>
  <c r="BF732"/>
  <c r="T732"/>
  <c r="R732"/>
  <c r="P732"/>
  <c r="BK732"/>
  <c r="J732"/>
  <c r="BE732" s="1"/>
  <c r="BI731"/>
  <c r="BH731"/>
  <c r="BG731"/>
  <c r="BF731"/>
  <c r="T731"/>
  <c r="R731"/>
  <c r="P731"/>
  <c r="BK731"/>
  <c r="J731"/>
  <c r="BE731" s="1"/>
  <c r="BI730"/>
  <c r="BH730"/>
  <c r="BG730"/>
  <c r="BF730"/>
  <c r="T730"/>
  <c r="R730"/>
  <c r="P730"/>
  <c r="BK730"/>
  <c r="J730"/>
  <c r="BE730" s="1"/>
  <c r="BI729"/>
  <c r="BH729"/>
  <c r="BG729"/>
  <c r="BF729"/>
  <c r="T729"/>
  <c r="R729"/>
  <c r="P729"/>
  <c r="BK729"/>
  <c r="J729"/>
  <c r="BE729" s="1"/>
  <c r="BI728"/>
  <c r="BH728"/>
  <c r="BG728"/>
  <c r="BF728"/>
  <c r="T728"/>
  <c r="R728"/>
  <c r="P728"/>
  <c r="BK728"/>
  <c r="J728"/>
  <c r="BE728" s="1"/>
  <c r="BI727"/>
  <c r="BH727"/>
  <c r="BG727"/>
  <c r="BF727"/>
  <c r="T727"/>
  <c r="R727"/>
  <c r="P727"/>
  <c r="BK727"/>
  <c r="J727"/>
  <c r="BE727" s="1"/>
  <c r="BI726"/>
  <c r="BH726"/>
  <c r="BG726"/>
  <c r="BF726"/>
  <c r="BE726"/>
  <c r="T726"/>
  <c r="R726"/>
  <c r="P726"/>
  <c r="BK726"/>
  <c r="J726"/>
  <c r="BI725"/>
  <c r="BH725"/>
  <c r="BG725"/>
  <c r="BF725"/>
  <c r="T725"/>
  <c r="R725"/>
  <c r="P725"/>
  <c r="BK725"/>
  <c r="J725"/>
  <c r="BE725" s="1"/>
  <c r="BI724"/>
  <c r="BH724"/>
  <c r="BG724"/>
  <c r="BF724"/>
  <c r="BE724"/>
  <c r="T724"/>
  <c r="R724"/>
  <c r="P724"/>
  <c r="BK724"/>
  <c r="J724"/>
  <c r="BI723"/>
  <c r="BH723"/>
  <c r="BG723"/>
  <c r="BF723"/>
  <c r="T723"/>
  <c r="R723"/>
  <c r="P723"/>
  <c r="BK723"/>
  <c r="J723"/>
  <c r="BE723" s="1"/>
  <c r="BI722"/>
  <c r="BH722"/>
  <c r="BG722"/>
  <c r="BF722"/>
  <c r="BE722"/>
  <c r="T722"/>
  <c r="R722"/>
  <c r="P722"/>
  <c r="BK722"/>
  <c r="J722"/>
  <c r="BI721"/>
  <c r="BH721"/>
  <c r="BG721"/>
  <c r="BF721"/>
  <c r="T721"/>
  <c r="R721"/>
  <c r="P721"/>
  <c r="BK721"/>
  <c r="J721"/>
  <c r="BE721" s="1"/>
  <c r="BI720"/>
  <c r="BH720"/>
  <c r="BG720"/>
  <c r="BF720"/>
  <c r="BE720"/>
  <c r="T720"/>
  <c r="R720"/>
  <c r="P720"/>
  <c r="BK720"/>
  <c r="J720"/>
  <c r="BI719"/>
  <c r="BH719"/>
  <c r="BG719"/>
  <c r="BF719"/>
  <c r="T719"/>
  <c r="R719"/>
  <c r="P719"/>
  <c r="BK719"/>
  <c r="J719"/>
  <c r="BE719" s="1"/>
  <c r="BI718"/>
  <c r="BH718"/>
  <c r="BG718"/>
  <c r="BF718"/>
  <c r="BE718"/>
  <c r="T718"/>
  <c r="R718"/>
  <c r="P718"/>
  <c r="BK718"/>
  <c r="J718"/>
  <c r="BI717"/>
  <c r="BH717"/>
  <c r="BG717"/>
  <c r="BF717"/>
  <c r="T717"/>
  <c r="R717"/>
  <c r="P717"/>
  <c r="BK717"/>
  <c r="J717"/>
  <c r="BE717" s="1"/>
  <c r="BI716"/>
  <c r="BH716"/>
  <c r="BG716"/>
  <c r="BF716"/>
  <c r="BE716"/>
  <c r="T716"/>
  <c r="R716"/>
  <c r="P716"/>
  <c r="BK716"/>
  <c r="J716"/>
  <c r="BI715"/>
  <c r="BH715"/>
  <c r="BG715"/>
  <c r="BF715"/>
  <c r="T715"/>
  <c r="R715"/>
  <c r="P715"/>
  <c r="BK715"/>
  <c r="J715"/>
  <c r="BE715" s="1"/>
  <c r="BI714"/>
  <c r="BH714"/>
  <c r="BG714"/>
  <c r="BF714"/>
  <c r="BE714"/>
  <c r="T714"/>
  <c r="R714"/>
  <c r="R713" s="1"/>
  <c r="P714"/>
  <c r="P713" s="1"/>
  <c r="BK714"/>
  <c r="BK713" s="1"/>
  <c r="J713" s="1"/>
  <c r="J66" s="1"/>
  <c r="J714"/>
  <c r="BI712"/>
  <c r="BH712"/>
  <c r="BG712"/>
  <c r="BF712"/>
  <c r="BE712"/>
  <c r="T712"/>
  <c r="R712"/>
  <c r="P712"/>
  <c r="BK712"/>
  <c r="J712"/>
  <c r="BI710"/>
  <c r="BH710"/>
  <c r="BG710"/>
  <c r="BF710"/>
  <c r="T710"/>
  <c r="R710"/>
  <c r="P710"/>
  <c r="BK710"/>
  <c r="J710"/>
  <c r="BE710" s="1"/>
  <c r="BI709"/>
  <c r="BH709"/>
  <c r="BG709"/>
  <c r="BF709"/>
  <c r="BE709"/>
  <c r="T709"/>
  <c r="R709"/>
  <c r="P709"/>
  <c r="BK709"/>
  <c r="J709"/>
  <c r="BI708"/>
  <c r="BH708"/>
  <c r="BG708"/>
  <c r="BF708"/>
  <c r="T708"/>
  <c r="R708"/>
  <c r="P708"/>
  <c r="BK708"/>
  <c r="J708"/>
  <c r="BE708" s="1"/>
  <c r="BI707"/>
  <c r="BH707"/>
  <c r="BG707"/>
  <c r="BF707"/>
  <c r="BE707"/>
  <c r="T707"/>
  <c r="R707"/>
  <c r="P707"/>
  <c r="BK707"/>
  <c r="J707"/>
  <c r="BI706"/>
  <c r="BH706"/>
  <c r="BG706"/>
  <c r="BF706"/>
  <c r="T706"/>
  <c r="R706"/>
  <c r="P706"/>
  <c r="BK706"/>
  <c r="J706"/>
  <c r="BE706" s="1"/>
  <c r="BI705"/>
  <c r="BH705"/>
  <c r="BG705"/>
  <c r="BF705"/>
  <c r="BE705"/>
  <c r="T705"/>
  <c r="R705"/>
  <c r="P705"/>
  <c r="BK705"/>
  <c r="J705"/>
  <c r="BI704"/>
  <c r="BH704"/>
  <c r="BG704"/>
  <c r="BF704"/>
  <c r="T704"/>
  <c r="R704"/>
  <c r="P704"/>
  <c r="BK704"/>
  <c r="J704"/>
  <c r="BE704" s="1"/>
  <c r="BI703"/>
  <c r="BH703"/>
  <c r="BG703"/>
  <c r="BF703"/>
  <c r="BE703"/>
  <c r="T703"/>
  <c r="R703"/>
  <c r="P703"/>
  <c r="BK703"/>
  <c r="J703"/>
  <c r="BI702"/>
  <c r="BH702"/>
  <c r="BG702"/>
  <c r="BF702"/>
  <c r="BE702"/>
  <c r="T702"/>
  <c r="R702"/>
  <c r="P702"/>
  <c r="BK702"/>
  <c r="J702"/>
  <c r="BI701"/>
  <c r="BH701"/>
  <c r="BG701"/>
  <c r="BF701"/>
  <c r="BE701"/>
  <c r="T701"/>
  <c r="R701"/>
  <c r="P701"/>
  <c r="BK701"/>
  <c r="J701"/>
  <c r="BI700"/>
  <c r="BH700"/>
  <c r="BG700"/>
  <c r="BF700"/>
  <c r="BE700"/>
  <c r="T700"/>
  <c r="R700"/>
  <c r="P700"/>
  <c r="BK700"/>
  <c r="J700"/>
  <c r="BI699"/>
  <c r="BH699"/>
  <c r="BG699"/>
  <c r="BF699"/>
  <c r="BE699"/>
  <c r="T699"/>
  <c r="R699"/>
  <c r="P699"/>
  <c r="BK699"/>
  <c r="J699"/>
  <c r="BI698"/>
  <c r="BH698"/>
  <c r="BG698"/>
  <c r="BF698"/>
  <c r="BE698"/>
  <c r="T698"/>
  <c r="R698"/>
  <c r="P698"/>
  <c r="BK698"/>
  <c r="J698"/>
  <c r="BI697"/>
  <c r="BH697"/>
  <c r="BG697"/>
  <c r="BF697"/>
  <c r="BE697"/>
  <c r="T697"/>
  <c r="R697"/>
  <c r="P697"/>
  <c r="BK697"/>
  <c r="J697"/>
  <c r="BI696"/>
  <c r="BH696"/>
  <c r="BG696"/>
  <c r="BF696"/>
  <c r="BE696"/>
  <c r="T696"/>
  <c r="R696"/>
  <c r="P696"/>
  <c r="BK696"/>
  <c r="J696"/>
  <c r="BI695"/>
  <c r="BH695"/>
  <c r="BG695"/>
  <c r="BF695"/>
  <c r="BE695"/>
  <c r="T695"/>
  <c r="R695"/>
  <c r="P695"/>
  <c r="BK695"/>
  <c r="J695"/>
  <c r="BI694"/>
  <c r="BH694"/>
  <c r="BG694"/>
  <c r="BF694"/>
  <c r="BE694"/>
  <c r="T694"/>
  <c r="R694"/>
  <c r="P694"/>
  <c r="BK694"/>
  <c r="J694"/>
  <c r="BI693"/>
  <c r="BH693"/>
  <c r="BG693"/>
  <c r="BF693"/>
  <c r="BE693"/>
  <c r="T693"/>
  <c r="R693"/>
  <c r="P693"/>
  <c r="BK693"/>
  <c r="J693"/>
  <c r="BI692"/>
  <c r="BH692"/>
  <c r="BG692"/>
  <c r="BF692"/>
  <c r="BE692"/>
  <c r="T692"/>
  <c r="R692"/>
  <c r="R691" s="1"/>
  <c r="P692"/>
  <c r="P691" s="1"/>
  <c r="BK692"/>
  <c r="J692"/>
  <c r="BI690"/>
  <c r="BH690"/>
  <c r="BG690"/>
  <c r="BF690"/>
  <c r="T690"/>
  <c r="R690"/>
  <c r="P690"/>
  <c r="BK690"/>
  <c r="J690"/>
  <c r="BE690" s="1"/>
  <c r="BI689"/>
  <c r="BH689"/>
  <c r="BG689"/>
  <c r="BF689"/>
  <c r="T689"/>
  <c r="R689"/>
  <c r="P689"/>
  <c r="BK689"/>
  <c r="J689"/>
  <c r="BE689" s="1"/>
  <c r="BI688"/>
  <c r="BH688"/>
  <c r="BG688"/>
  <c r="BF688"/>
  <c r="T688"/>
  <c r="R688"/>
  <c r="P688"/>
  <c r="BK688"/>
  <c r="J688"/>
  <c r="BE688" s="1"/>
  <c r="BI687"/>
  <c r="BH687"/>
  <c r="BG687"/>
  <c r="BF687"/>
  <c r="T687"/>
  <c r="R687"/>
  <c r="P687"/>
  <c r="BK687"/>
  <c r="J687"/>
  <c r="BE687" s="1"/>
  <c r="BI686"/>
  <c r="BH686"/>
  <c r="BG686"/>
  <c r="BF686"/>
  <c r="T686"/>
  <c r="R686"/>
  <c r="P686"/>
  <c r="BK686"/>
  <c r="J686"/>
  <c r="BE686" s="1"/>
  <c r="BI685"/>
  <c r="BH685"/>
  <c r="BG685"/>
  <c r="BF685"/>
  <c r="T685"/>
  <c r="R685"/>
  <c r="P685"/>
  <c r="BK685"/>
  <c r="J685"/>
  <c r="BE685" s="1"/>
  <c r="BI683"/>
  <c r="BH683"/>
  <c r="BG683"/>
  <c r="BF683"/>
  <c r="T683"/>
  <c r="R683"/>
  <c r="P683"/>
  <c r="BK683"/>
  <c r="J683"/>
  <c r="BE683" s="1"/>
  <c r="BI678"/>
  <c r="BH678"/>
  <c r="BG678"/>
  <c r="BF678"/>
  <c r="T678"/>
  <c r="R678"/>
  <c r="P678"/>
  <c r="BK678"/>
  <c r="J678"/>
  <c r="BE678" s="1"/>
  <c r="BI674"/>
  <c r="BH674"/>
  <c r="BG674"/>
  <c r="BF674"/>
  <c r="BE674"/>
  <c r="T674"/>
  <c r="R674"/>
  <c r="P674"/>
  <c r="BK674"/>
  <c r="J674"/>
  <c r="BI669"/>
  <c r="BH669"/>
  <c r="BG669"/>
  <c r="BF669"/>
  <c r="T669"/>
  <c r="R669"/>
  <c r="P669"/>
  <c r="BK669"/>
  <c r="J669"/>
  <c r="BE669" s="1"/>
  <c r="BI664"/>
  <c r="BH664"/>
  <c r="BG664"/>
  <c r="BF664"/>
  <c r="BE664"/>
  <c r="T664"/>
  <c r="R664"/>
  <c r="P664"/>
  <c r="BK664"/>
  <c r="J664"/>
  <c r="BI660"/>
  <c r="BH660"/>
  <c r="BG660"/>
  <c r="BF660"/>
  <c r="T660"/>
  <c r="R660"/>
  <c r="P660"/>
  <c r="BK660"/>
  <c r="J660"/>
  <c r="BE660" s="1"/>
  <c r="BI656"/>
  <c r="BH656"/>
  <c r="BG656"/>
  <c r="BF656"/>
  <c r="BE656"/>
  <c r="T656"/>
  <c r="R656"/>
  <c r="P656"/>
  <c r="BK656"/>
  <c r="J656"/>
  <c r="BI652"/>
  <c r="BH652"/>
  <c r="BG652"/>
  <c r="BF652"/>
  <c r="T652"/>
  <c r="R652"/>
  <c r="P652"/>
  <c r="BK652"/>
  <c r="J652"/>
  <c r="BE652" s="1"/>
  <c r="BI648"/>
  <c r="BH648"/>
  <c r="BG648"/>
  <c r="BF648"/>
  <c r="BE648"/>
  <c r="T648"/>
  <c r="R648"/>
  <c r="P648"/>
  <c r="BK648"/>
  <c r="J648"/>
  <c r="BI635"/>
  <c r="BH635"/>
  <c r="BG635"/>
  <c r="BF635"/>
  <c r="T635"/>
  <c r="T634" s="1"/>
  <c r="R635"/>
  <c r="R634" s="1"/>
  <c r="P635"/>
  <c r="BK635"/>
  <c r="BK634" s="1"/>
  <c r="J634" s="1"/>
  <c r="J635"/>
  <c r="BE635" s="1"/>
  <c r="J64"/>
  <c r="BI633"/>
  <c r="BH633"/>
  <c r="BG633"/>
  <c r="BF633"/>
  <c r="T633"/>
  <c r="R633"/>
  <c r="P633"/>
  <c r="BK633"/>
  <c r="J633"/>
  <c r="BE633" s="1"/>
  <c r="BI629"/>
  <c r="BH629"/>
  <c r="BG629"/>
  <c r="BF629"/>
  <c r="BE629"/>
  <c r="T629"/>
  <c r="R629"/>
  <c r="P629"/>
  <c r="BK629"/>
  <c r="J629"/>
  <c r="BI625"/>
  <c r="BH625"/>
  <c r="BG625"/>
  <c r="BF625"/>
  <c r="T625"/>
  <c r="R625"/>
  <c r="P625"/>
  <c r="BK625"/>
  <c r="J625"/>
  <c r="BE625" s="1"/>
  <c r="BI620"/>
  <c r="BH620"/>
  <c r="BG620"/>
  <c r="BF620"/>
  <c r="BE620"/>
  <c r="T620"/>
  <c r="R620"/>
  <c r="P620"/>
  <c r="BK620"/>
  <c r="J620"/>
  <c r="BI616"/>
  <c r="BH616"/>
  <c r="BG616"/>
  <c r="BF616"/>
  <c r="BE616"/>
  <c r="T616"/>
  <c r="R616"/>
  <c r="P616"/>
  <c r="BK616"/>
  <c r="J616"/>
  <c r="BI609"/>
  <c r="BH609"/>
  <c r="BG609"/>
  <c r="BF609"/>
  <c r="BE609"/>
  <c r="T609"/>
  <c r="R609"/>
  <c r="P609"/>
  <c r="BK609"/>
  <c r="J609"/>
  <c r="BI603"/>
  <c r="BH603"/>
  <c r="BG603"/>
  <c r="BF603"/>
  <c r="BE603"/>
  <c r="T603"/>
  <c r="R603"/>
  <c r="P603"/>
  <c r="BK603"/>
  <c r="J603"/>
  <c r="BI599"/>
  <c r="BH599"/>
  <c r="BG599"/>
  <c r="BF599"/>
  <c r="BE599"/>
  <c r="T599"/>
  <c r="R599"/>
  <c r="P599"/>
  <c r="BK599"/>
  <c r="J599"/>
  <c r="BI592"/>
  <c r="BH592"/>
  <c r="BG592"/>
  <c r="BF592"/>
  <c r="BE592"/>
  <c r="T592"/>
  <c r="T591" s="1"/>
  <c r="R592"/>
  <c r="R591" s="1"/>
  <c r="P592"/>
  <c r="P591" s="1"/>
  <c r="BK592"/>
  <c r="J592"/>
  <c r="BI589"/>
  <c r="BH589"/>
  <c r="BG589"/>
  <c r="BF589"/>
  <c r="BE589"/>
  <c r="T589"/>
  <c r="T588" s="1"/>
  <c r="R589"/>
  <c r="R588" s="1"/>
  <c r="P589"/>
  <c r="P588" s="1"/>
  <c r="BK589"/>
  <c r="BK588" s="1"/>
  <c r="J588" s="1"/>
  <c r="J589"/>
  <c r="J61"/>
  <c r="BI587"/>
  <c r="BH587"/>
  <c r="BG587"/>
  <c r="BF587"/>
  <c r="T587"/>
  <c r="R587"/>
  <c r="P587"/>
  <c r="BK587"/>
  <c r="J587"/>
  <c r="BE587" s="1"/>
  <c r="BI586"/>
  <c r="BH586"/>
  <c r="BG586"/>
  <c r="BF586"/>
  <c r="T586"/>
  <c r="R586"/>
  <c r="P586"/>
  <c r="BK586"/>
  <c r="J586"/>
  <c r="BE586" s="1"/>
  <c r="BI585"/>
  <c r="BH585"/>
  <c r="BG585"/>
  <c r="BF585"/>
  <c r="T585"/>
  <c r="R585"/>
  <c r="P585"/>
  <c r="BK585"/>
  <c r="J585"/>
  <c r="BE585" s="1"/>
  <c r="BI581"/>
  <c r="BH581"/>
  <c r="BG581"/>
  <c r="BF581"/>
  <c r="T581"/>
  <c r="R581"/>
  <c r="P581"/>
  <c r="BK581"/>
  <c r="J581"/>
  <c r="BE581" s="1"/>
  <c r="BI577"/>
  <c r="BH577"/>
  <c r="BG577"/>
  <c r="BF577"/>
  <c r="T577"/>
  <c r="R577"/>
  <c r="P577"/>
  <c r="BK577"/>
  <c r="J577"/>
  <c r="BE577" s="1"/>
  <c r="BI576"/>
  <c r="BH576"/>
  <c r="BG576"/>
  <c r="BF576"/>
  <c r="T576"/>
  <c r="R576"/>
  <c r="P576"/>
  <c r="BK576"/>
  <c r="J576"/>
  <c r="BE576" s="1"/>
  <c r="BI574"/>
  <c r="BH574"/>
  <c r="BG574"/>
  <c r="BF574"/>
  <c r="T574"/>
  <c r="R574"/>
  <c r="P574"/>
  <c r="BK574"/>
  <c r="J574"/>
  <c r="BE574" s="1"/>
  <c r="BI573"/>
  <c r="BH573"/>
  <c r="BG573"/>
  <c r="BF573"/>
  <c r="T573"/>
  <c r="R573"/>
  <c r="P573"/>
  <c r="BK573"/>
  <c r="J573"/>
  <c r="BE573" s="1"/>
  <c r="BI572"/>
  <c r="BH572"/>
  <c r="BG572"/>
  <c r="BF572"/>
  <c r="BE572"/>
  <c r="T572"/>
  <c r="R572"/>
  <c r="P572"/>
  <c r="BK572"/>
  <c r="J572"/>
  <c r="BI570"/>
  <c r="BH570"/>
  <c r="BG570"/>
  <c r="BF570"/>
  <c r="T570"/>
  <c r="R570"/>
  <c r="P570"/>
  <c r="BK570"/>
  <c r="J570"/>
  <c r="BE570" s="1"/>
  <c r="BI567"/>
  <c r="BH567"/>
  <c r="BG567"/>
  <c r="BF567"/>
  <c r="BE567"/>
  <c r="T567"/>
  <c r="R567"/>
  <c r="P567"/>
  <c r="BK567"/>
  <c r="J567"/>
  <c r="BI563"/>
  <c r="BH563"/>
  <c r="BG563"/>
  <c r="BF563"/>
  <c r="T563"/>
  <c r="R563"/>
  <c r="P563"/>
  <c r="BK563"/>
  <c r="J563"/>
  <c r="BE563" s="1"/>
  <c r="BI559"/>
  <c r="BH559"/>
  <c r="BG559"/>
  <c r="BF559"/>
  <c r="BE559"/>
  <c r="T559"/>
  <c r="R559"/>
  <c r="P559"/>
  <c r="BK559"/>
  <c r="J559"/>
  <c r="BI555"/>
  <c r="BH555"/>
  <c r="BG555"/>
  <c r="BF555"/>
  <c r="T555"/>
  <c r="T554" s="1"/>
  <c r="R555"/>
  <c r="R554" s="1"/>
  <c r="P555"/>
  <c r="BK555"/>
  <c r="BK554" s="1"/>
  <c r="J554" s="1"/>
  <c r="J60" s="1"/>
  <c r="J555"/>
  <c r="BE555" s="1"/>
  <c r="BI550"/>
  <c r="BH550"/>
  <c r="BG550"/>
  <c r="BF550"/>
  <c r="T550"/>
  <c r="R550"/>
  <c r="P550"/>
  <c r="BK550"/>
  <c r="J550"/>
  <c r="BE550" s="1"/>
  <c r="BI546"/>
  <c r="BH546"/>
  <c r="BG546"/>
  <c r="BF546"/>
  <c r="BE546"/>
  <c r="T546"/>
  <c r="R546"/>
  <c r="P546"/>
  <c r="BK546"/>
  <c r="J546"/>
  <c r="BI542"/>
  <c r="BH542"/>
  <c r="BG542"/>
  <c r="BF542"/>
  <c r="T542"/>
  <c r="R542"/>
  <c r="P542"/>
  <c r="BK542"/>
  <c r="J542"/>
  <c r="BE542" s="1"/>
  <c r="BI538"/>
  <c r="BH538"/>
  <c r="BG538"/>
  <c r="BF538"/>
  <c r="BE538"/>
  <c r="T538"/>
  <c r="R538"/>
  <c r="P538"/>
  <c r="BK538"/>
  <c r="J538"/>
  <c r="BI534"/>
  <c r="BH534"/>
  <c r="BG534"/>
  <c r="BF534"/>
  <c r="T534"/>
  <c r="R534"/>
  <c r="P534"/>
  <c r="BK534"/>
  <c r="J534"/>
  <c r="BE534" s="1"/>
  <c r="BI530"/>
  <c r="BH530"/>
  <c r="BG530"/>
  <c r="BF530"/>
  <c r="BE530"/>
  <c r="T530"/>
  <c r="R530"/>
  <c r="P530"/>
  <c r="BK530"/>
  <c r="J530"/>
  <c r="BI520"/>
  <c r="BH520"/>
  <c r="BG520"/>
  <c r="BF520"/>
  <c r="T520"/>
  <c r="R520"/>
  <c r="P520"/>
  <c r="BK520"/>
  <c r="J520"/>
  <c r="BE520" s="1"/>
  <c r="BI509"/>
  <c r="BH509"/>
  <c r="BG509"/>
  <c r="BF509"/>
  <c r="BE509"/>
  <c r="T509"/>
  <c r="R509"/>
  <c r="P509"/>
  <c r="BK509"/>
  <c r="J509"/>
  <c r="BI505"/>
  <c r="BH505"/>
  <c r="BG505"/>
  <c r="BF505"/>
  <c r="BE505"/>
  <c r="T505"/>
  <c r="R505"/>
  <c r="P505"/>
  <c r="BK505"/>
  <c r="J505"/>
  <c r="BI501"/>
  <c r="BH501"/>
  <c r="BG501"/>
  <c r="BF501"/>
  <c r="BE501"/>
  <c r="T501"/>
  <c r="R501"/>
  <c r="P501"/>
  <c r="BK501"/>
  <c r="J501"/>
  <c r="BI494"/>
  <c r="BH494"/>
  <c r="BG494"/>
  <c r="BF494"/>
  <c r="BE494"/>
  <c r="T494"/>
  <c r="R494"/>
  <c r="P494"/>
  <c r="BK494"/>
  <c r="J494"/>
  <c r="BI490"/>
  <c r="BH490"/>
  <c r="BG490"/>
  <c r="BF490"/>
  <c r="BE490"/>
  <c r="T490"/>
  <c r="R490"/>
  <c r="P490"/>
  <c r="BK490"/>
  <c r="J490"/>
  <c r="BI486"/>
  <c r="BH486"/>
  <c r="BG486"/>
  <c r="BF486"/>
  <c r="BE486"/>
  <c r="T486"/>
  <c r="R486"/>
  <c r="P486"/>
  <c r="BK486"/>
  <c r="J486"/>
  <c r="BI482"/>
  <c r="BH482"/>
  <c r="BG482"/>
  <c r="BF482"/>
  <c r="BE482"/>
  <c r="T482"/>
  <c r="R482"/>
  <c r="P482"/>
  <c r="BK482"/>
  <c r="J482"/>
  <c r="BI478"/>
  <c r="BH478"/>
  <c r="BG478"/>
  <c r="BF478"/>
  <c r="BE478"/>
  <c r="T478"/>
  <c r="R478"/>
  <c r="P478"/>
  <c r="BK478"/>
  <c r="J478"/>
  <c r="BI471"/>
  <c r="BH471"/>
  <c r="BG471"/>
  <c r="BF471"/>
  <c r="BE471"/>
  <c r="T471"/>
  <c r="R471"/>
  <c r="P471"/>
  <c r="BK471"/>
  <c r="J471"/>
  <c r="BI467"/>
  <c r="BH467"/>
  <c r="BG467"/>
  <c r="BF467"/>
  <c r="BE467"/>
  <c r="T467"/>
  <c r="R467"/>
  <c r="P467"/>
  <c r="BK467"/>
  <c r="J467"/>
  <c r="BI463"/>
  <c r="BH463"/>
  <c r="BG463"/>
  <c r="BF463"/>
  <c r="BE463"/>
  <c r="T463"/>
  <c r="R463"/>
  <c r="P463"/>
  <c r="BK463"/>
  <c r="J463"/>
  <c r="BI454"/>
  <c r="BH454"/>
  <c r="BG454"/>
  <c r="BF454"/>
  <c r="BE454"/>
  <c r="T454"/>
  <c r="R454"/>
  <c r="P454"/>
  <c r="BK454"/>
  <c r="J454"/>
  <c r="BI445"/>
  <c r="BH445"/>
  <c r="BG445"/>
  <c r="BF445"/>
  <c r="BE445"/>
  <c r="T445"/>
  <c r="R445"/>
  <c r="P445"/>
  <c r="BK445"/>
  <c r="J445"/>
  <c r="BI436"/>
  <c r="BH436"/>
  <c r="BG436"/>
  <c r="BF436"/>
  <c r="BE436"/>
  <c r="T436"/>
  <c r="R436"/>
  <c r="P436"/>
  <c r="BK436"/>
  <c r="J436"/>
  <c r="BI392"/>
  <c r="BH392"/>
  <c r="BG392"/>
  <c r="BF392"/>
  <c r="BE392"/>
  <c r="T392"/>
  <c r="R392"/>
  <c r="P392"/>
  <c r="BK392"/>
  <c r="J392"/>
  <c r="BI355"/>
  <c r="BH355"/>
  <c r="BG355"/>
  <c r="BF355"/>
  <c r="BE355"/>
  <c r="T355"/>
  <c r="R355"/>
  <c r="P355"/>
  <c r="BK355"/>
  <c r="J355"/>
  <c r="BI350"/>
  <c r="BH350"/>
  <c r="BG350"/>
  <c r="BF350"/>
  <c r="BE350"/>
  <c r="T350"/>
  <c r="R350"/>
  <c r="P350"/>
  <c r="BK350"/>
  <c r="J350"/>
  <c r="BI346"/>
  <c r="BH346"/>
  <c r="BG346"/>
  <c r="BF346"/>
  <c r="BE346"/>
  <c r="T346"/>
  <c r="R346"/>
  <c r="P346"/>
  <c r="BK346"/>
  <c r="J346"/>
  <c r="BI302"/>
  <c r="BH302"/>
  <c r="BG302"/>
  <c r="BF302"/>
  <c r="BE302"/>
  <c r="T302"/>
  <c r="T301" s="1"/>
  <c r="R302"/>
  <c r="R301" s="1"/>
  <c r="P302"/>
  <c r="P301" s="1"/>
  <c r="BK302"/>
  <c r="J302"/>
  <c r="BI296"/>
  <c r="BH296"/>
  <c r="BG296"/>
  <c r="BF296"/>
  <c r="T296"/>
  <c r="R296"/>
  <c r="P296"/>
  <c r="BK296"/>
  <c r="J296"/>
  <c r="BE296" s="1"/>
  <c r="BI291"/>
  <c r="BH291"/>
  <c r="BG291"/>
  <c r="BF291"/>
  <c r="T291"/>
  <c r="R291"/>
  <c r="P291"/>
  <c r="BK291"/>
  <c r="J291"/>
  <c r="BE291" s="1"/>
  <c r="BI286"/>
  <c r="BH286"/>
  <c r="BG286"/>
  <c r="BF286"/>
  <c r="T286"/>
  <c r="R286"/>
  <c r="R285" s="1"/>
  <c r="P286"/>
  <c r="P285" s="1"/>
  <c r="BK286"/>
  <c r="BK285" s="1"/>
  <c r="J285" s="1"/>
  <c r="J58" s="1"/>
  <c r="J286"/>
  <c r="BE286" s="1"/>
  <c r="BI278"/>
  <c r="BH278"/>
  <c r="BG278"/>
  <c r="BF278"/>
  <c r="BE278"/>
  <c r="T278"/>
  <c r="R278"/>
  <c r="P278"/>
  <c r="BK278"/>
  <c r="J278"/>
  <c r="BI274"/>
  <c r="BH274"/>
  <c r="BG274"/>
  <c r="BF274"/>
  <c r="BE274"/>
  <c r="T274"/>
  <c r="R274"/>
  <c r="P274"/>
  <c r="BK274"/>
  <c r="J274"/>
  <c r="BI270"/>
  <c r="BH270"/>
  <c r="BG270"/>
  <c r="BF270"/>
  <c r="BE270"/>
  <c r="T270"/>
  <c r="T269" s="1"/>
  <c r="R270"/>
  <c r="P270"/>
  <c r="P269" s="1"/>
  <c r="BK270"/>
  <c r="BK269" s="1"/>
  <c r="J269" s="1"/>
  <c r="J57" s="1"/>
  <c r="J270"/>
  <c r="BI265"/>
  <c r="BH265"/>
  <c r="BG265"/>
  <c r="BF265"/>
  <c r="T265"/>
  <c r="R265"/>
  <c r="P265"/>
  <c r="BK265"/>
  <c r="J265"/>
  <c r="BE265" s="1"/>
  <c r="BI261"/>
  <c r="BH261"/>
  <c r="BG261"/>
  <c r="BF261"/>
  <c r="T261"/>
  <c r="R261"/>
  <c r="P261"/>
  <c r="BK261"/>
  <c r="J261"/>
  <c r="BE261" s="1"/>
  <c r="BI248"/>
  <c r="BH248"/>
  <c r="BG248"/>
  <c r="BF248"/>
  <c r="T248"/>
  <c r="R248"/>
  <c r="P248"/>
  <c r="BK248"/>
  <c r="J248"/>
  <c r="BE248" s="1"/>
  <c r="BI244"/>
  <c r="BH244"/>
  <c r="BG244"/>
  <c r="BF244"/>
  <c r="T244"/>
  <c r="R244"/>
  <c r="P244"/>
  <c r="BK244"/>
  <c r="J244"/>
  <c r="BE244" s="1"/>
  <c r="BI240"/>
  <c r="BH240"/>
  <c r="BG240"/>
  <c r="BF240"/>
  <c r="T240"/>
  <c r="R240"/>
  <c r="P240"/>
  <c r="BK240"/>
  <c r="J240"/>
  <c r="BE240" s="1"/>
  <c r="BI236"/>
  <c r="BH236"/>
  <c r="BG236"/>
  <c r="BF236"/>
  <c r="T236"/>
  <c r="R236"/>
  <c r="P236"/>
  <c r="BK236"/>
  <c r="J236"/>
  <c r="BE236" s="1"/>
  <c r="BI232"/>
  <c r="BH232"/>
  <c r="BG232"/>
  <c r="BF232"/>
  <c r="T232"/>
  <c r="R232"/>
  <c r="P232"/>
  <c r="BK232"/>
  <c r="J232"/>
  <c r="BE232" s="1"/>
  <c r="BI228"/>
  <c r="BH228"/>
  <c r="BG228"/>
  <c r="BF228"/>
  <c r="T228"/>
  <c r="R228"/>
  <c r="P228"/>
  <c r="BK228"/>
  <c r="J228"/>
  <c r="BE228" s="1"/>
  <c r="BI224"/>
  <c r="BH224"/>
  <c r="BG224"/>
  <c r="BF224"/>
  <c r="T224"/>
  <c r="R224"/>
  <c r="P224"/>
  <c r="BK224"/>
  <c r="J224"/>
  <c r="BE224" s="1"/>
  <c r="BI215"/>
  <c r="BH215"/>
  <c r="BG215"/>
  <c r="BF215"/>
  <c r="T215"/>
  <c r="R215"/>
  <c r="P215"/>
  <c r="BK215"/>
  <c r="J215"/>
  <c r="BE215" s="1"/>
  <c r="BI204"/>
  <c r="BH204"/>
  <c r="BG204"/>
  <c r="BF204"/>
  <c r="T204"/>
  <c r="T203" s="1"/>
  <c r="R204"/>
  <c r="P204"/>
  <c r="BK204"/>
  <c r="BK203" s="1"/>
  <c r="J203" s="1"/>
  <c r="J56" s="1"/>
  <c r="J204"/>
  <c r="BE204" s="1"/>
  <c r="BI199"/>
  <c r="BH199"/>
  <c r="BG199"/>
  <c r="BF199"/>
  <c r="T199"/>
  <c r="R199"/>
  <c r="P199"/>
  <c r="BK199"/>
  <c r="J199"/>
  <c r="BE199" s="1"/>
  <c r="BI192"/>
  <c r="BH192"/>
  <c r="BG192"/>
  <c r="BF192"/>
  <c r="BE192"/>
  <c r="T192"/>
  <c r="R192"/>
  <c r="P192"/>
  <c r="BK192"/>
  <c r="J192"/>
  <c r="BI183"/>
  <c r="BH183"/>
  <c r="BG183"/>
  <c r="BF183"/>
  <c r="T183"/>
  <c r="R183"/>
  <c r="P183"/>
  <c r="BK183"/>
  <c r="J183"/>
  <c r="BE183" s="1"/>
  <c r="BI179"/>
  <c r="BH179"/>
  <c r="BG179"/>
  <c r="BF179"/>
  <c r="BE179"/>
  <c r="T179"/>
  <c r="R179"/>
  <c r="P179"/>
  <c r="P178" s="1"/>
  <c r="BK179"/>
  <c r="BK178" s="1"/>
  <c r="J178" s="1"/>
  <c r="J55" s="1"/>
  <c r="J179"/>
  <c r="BI177"/>
  <c r="BH177"/>
  <c r="BG177"/>
  <c r="BF177"/>
  <c r="T177"/>
  <c r="R177"/>
  <c r="P177"/>
  <c r="BK177"/>
  <c r="J177"/>
  <c r="BE177" s="1"/>
  <c r="BI172"/>
  <c r="BH172"/>
  <c r="BG172"/>
  <c r="BF172"/>
  <c r="T172"/>
  <c r="R172"/>
  <c r="P172"/>
  <c r="BK172"/>
  <c r="J172"/>
  <c r="BE172" s="1"/>
  <c r="BI170"/>
  <c r="BH170"/>
  <c r="BG170"/>
  <c r="BF170"/>
  <c r="BE170"/>
  <c r="T170"/>
  <c r="R170"/>
  <c r="P170"/>
  <c r="BK170"/>
  <c r="J170"/>
  <c r="BI163"/>
  <c r="BH163"/>
  <c r="BG163"/>
  <c r="BF163"/>
  <c r="T163"/>
  <c r="R163"/>
  <c r="P163"/>
  <c r="BK163"/>
  <c r="J163"/>
  <c r="BE163" s="1"/>
  <c r="BI161"/>
  <c r="BH161"/>
  <c r="BG161"/>
  <c r="BF161"/>
  <c r="T161"/>
  <c r="R161"/>
  <c r="P161"/>
  <c r="BK161"/>
  <c r="J161"/>
  <c r="BE161" s="1"/>
  <c r="BI157"/>
  <c r="BH157"/>
  <c r="BG157"/>
  <c r="BF157"/>
  <c r="T157"/>
  <c r="R157"/>
  <c r="P157"/>
  <c r="BK157"/>
  <c r="J157"/>
  <c r="BE157" s="1"/>
  <c r="BI155"/>
  <c r="BH155"/>
  <c r="BG155"/>
  <c r="BF155"/>
  <c r="BE155"/>
  <c r="T155"/>
  <c r="R155"/>
  <c r="P155"/>
  <c r="BK155"/>
  <c r="J155"/>
  <c r="BI153"/>
  <c r="BH153"/>
  <c r="BG153"/>
  <c r="BF153"/>
  <c r="T153"/>
  <c r="R153"/>
  <c r="P153"/>
  <c r="BK153"/>
  <c r="J153"/>
  <c r="BE153" s="1"/>
  <c r="BI152"/>
  <c r="BH152"/>
  <c r="BG152"/>
  <c r="BF152"/>
  <c r="T152"/>
  <c r="R152"/>
  <c r="P152"/>
  <c r="BK152"/>
  <c r="J152"/>
  <c r="BE152" s="1"/>
  <c r="BI151"/>
  <c r="BH151"/>
  <c r="BG151"/>
  <c r="BF151"/>
  <c r="T151"/>
  <c r="R151"/>
  <c r="P151"/>
  <c r="BK151"/>
  <c r="J151"/>
  <c r="BE151" s="1"/>
  <c r="BI150"/>
  <c r="BH150"/>
  <c r="BG150"/>
  <c r="BF150"/>
  <c r="BE150"/>
  <c r="T150"/>
  <c r="R150"/>
  <c r="P150"/>
  <c r="BK150"/>
  <c r="J150"/>
  <c r="BI148"/>
  <c r="BH148"/>
  <c r="BG148"/>
  <c r="BF148"/>
  <c r="T148"/>
  <c r="R148"/>
  <c r="P148"/>
  <c r="BK148"/>
  <c r="J148"/>
  <c r="BE148" s="1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 s="1"/>
  <c r="BI136"/>
  <c r="BH136"/>
  <c r="BG136"/>
  <c r="BF136"/>
  <c r="BE136"/>
  <c r="T136"/>
  <c r="R136"/>
  <c r="P136"/>
  <c r="BK136"/>
  <c r="J136"/>
  <c r="BI129"/>
  <c r="BH129"/>
  <c r="BG129"/>
  <c r="BF129"/>
  <c r="T129"/>
  <c r="R129"/>
  <c r="P129"/>
  <c r="BK129"/>
  <c r="J129"/>
  <c r="BE129" s="1"/>
  <c r="BI121"/>
  <c r="BH121"/>
  <c r="BG121"/>
  <c r="BF121"/>
  <c r="T121"/>
  <c r="R121"/>
  <c r="P121"/>
  <c r="BK121"/>
  <c r="J121"/>
  <c r="BE121" s="1"/>
  <c r="BI117"/>
  <c r="BH117"/>
  <c r="BG117"/>
  <c r="BF117"/>
  <c r="T117"/>
  <c r="R117"/>
  <c r="P117"/>
  <c r="BK117"/>
  <c r="J117"/>
  <c r="BE117" s="1"/>
  <c r="J110"/>
  <c r="F110"/>
  <c r="F108"/>
  <c r="E106"/>
  <c r="J47"/>
  <c r="F47"/>
  <c r="J45"/>
  <c r="F45"/>
  <c r="E43"/>
  <c r="J16"/>
  <c r="E16"/>
  <c r="F111" s="1"/>
  <c r="J15"/>
  <c r="J10"/>
  <c r="J108" s="1"/>
  <c r="AS51" i="1"/>
  <c r="L47"/>
  <c r="AM46"/>
  <c r="L46"/>
  <c r="AM44"/>
  <c r="L44"/>
  <c r="L42"/>
  <c r="L41"/>
  <c r="J29" i="2" l="1"/>
  <c r="AW52" i="1" s="1"/>
  <c r="F29" i="2"/>
  <c r="BA52" i="1" s="1"/>
  <c r="BA51" s="1"/>
  <c r="R116" i="2"/>
  <c r="F31"/>
  <c r="BC52" i="1" s="1"/>
  <c r="BC51" s="1"/>
  <c r="R178" i="2"/>
  <c r="F48"/>
  <c r="F28"/>
  <c r="AZ52" i="1" s="1"/>
  <c r="AZ51" s="1"/>
  <c r="J28" i="2"/>
  <c r="AV52" i="1" s="1"/>
  <c r="T116" i="2"/>
  <c r="P116"/>
  <c r="F30"/>
  <c r="BB52" i="1" s="1"/>
  <c r="BB51" s="1"/>
  <c r="P554" i="2"/>
  <c r="BK591"/>
  <c r="P634"/>
  <c r="BK691"/>
  <c r="J691" s="1"/>
  <c r="J65" s="1"/>
  <c r="T713"/>
  <c r="R739"/>
  <c r="R590" s="1"/>
  <c r="P756"/>
  <c r="T770"/>
  <c r="BK789"/>
  <c r="J789" s="1"/>
  <c r="J71" s="1"/>
  <c r="P800"/>
  <c r="BK807"/>
  <c r="J807" s="1"/>
  <c r="J73" s="1"/>
  <c r="R817"/>
  <c r="R816" s="1"/>
  <c r="T855"/>
  <c r="T816" s="1"/>
  <c r="P590"/>
  <c r="P203"/>
  <c r="R269"/>
  <c r="T285"/>
  <c r="BK301"/>
  <c r="J301" s="1"/>
  <c r="J59" s="1"/>
  <c r="J817"/>
  <c r="J75" s="1"/>
  <c r="BK816"/>
  <c r="J816" s="1"/>
  <c r="J74" s="1"/>
  <c r="BK1377"/>
  <c r="J1377" s="1"/>
  <c r="J95" s="1"/>
  <c r="J1378"/>
  <c r="J96" s="1"/>
  <c r="BK116"/>
  <c r="F32"/>
  <c r="BD52" i="1" s="1"/>
  <c r="BD51" s="1"/>
  <c r="W30" s="1"/>
  <c r="T178" i="2"/>
  <c r="R203"/>
  <c r="T691"/>
  <c r="P816"/>
  <c r="T590" l="1"/>
  <c r="T115"/>
  <c r="J116"/>
  <c r="J54" s="1"/>
  <c r="BK115"/>
  <c r="AT52" i="1"/>
  <c r="W29"/>
  <c r="AY51"/>
  <c r="J591" i="2"/>
  <c r="J63" s="1"/>
  <c r="BK590"/>
  <c r="J590" s="1"/>
  <c r="J62" s="1"/>
  <c r="W28" i="1"/>
  <c r="AX51"/>
  <c r="AV51"/>
  <c r="W26"/>
  <c r="R115" i="2"/>
  <c r="R114" s="1"/>
  <c r="P115"/>
  <c r="P114" s="1"/>
  <c r="AU52" i="1" s="1"/>
  <c r="AU51" s="1"/>
  <c r="AW51"/>
  <c r="AK27" s="1"/>
  <c r="W27"/>
  <c r="AK26" l="1"/>
  <c r="AT51"/>
  <c r="BK114" i="2"/>
  <c r="J114" s="1"/>
  <c r="J115"/>
  <c r="J53" s="1"/>
  <c r="T114"/>
  <c r="J52" l="1"/>
  <c r="J25"/>
  <c r="AG52" i="1" l="1"/>
  <c r="J34" i="2"/>
  <c r="AG51" i="1" l="1"/>
  <c r="AN52"/>
  <c r="AK23" l="1"/>
  <c r="AK32" s="1"/>
  <c r="AN51"/>
</calcChain>
</file>

<file path=xl/sharedStrings.xml><?xml version="1.0" encoding="utf-8"?>
<sst xmlns="http://schemas.openxmlformats.org/spreadsheetml/2006/main" count="14619" uniqueCount="2416">
  <si>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</si>
  <si>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</si>
  <si>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</si>
  <si>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</si>
  <si>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</si>
  <si>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</si>
  <si>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</si>
  <si>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{fd26279e-0ad8-4eb5-ac07-35dbb948cd48}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</si>
  <si>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</si>
  <si>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</si>
  <si>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</si>
  <si>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</si>
  <si>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</si>
  <si>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</si>
  <si>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</si>
  <si>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</si>
  <si>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17GRU002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</si>
  <si>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</si>
  <si>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</si>
  <si>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Klíčany - stavba šaten a technického zázemí obce u fotbalového hřiště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</si>
  <si>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</si>
  <si>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</si>
  <si>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</si>
  <si>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</si>
  <si>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</si>
  <si>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</si>
  <si>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</si>
  <si>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</si>
  <si>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Obec Klíčany</t>
  </si>
  <si>
    <t>DIČ:</t>
  </si>
  <si>
    <t>Uchazeč:</t>
  </si>
  <si>
    <t>Vyplň údaj</t>
  </si>
  <si>
    <t>Projektant:</t>
  </si>
  <si>
    <t>Grubaur - projekty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</si>
  <si>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</si>
  <si>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</si>
  <si>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</si>
  <si>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</si>
  <si>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</si>
  <si>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</si>
  <si>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</si>
  <si>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</si>
  <si>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</si>
  <si>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</si>
  <si>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</si>
  <si>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</si>
  <si>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</si>
  <si>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</si>
  <si>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</si>
  <si>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</si>
  <si>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</si>
  <si>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</si>
  <si>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</si>
  <si>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</si>
  <si>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</si>
  <si>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</si>
  <si>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</si>
  <si>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</si>
  <si>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</si>
  <si>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</si>
  <si>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</si>
  <si>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</si>
  <si>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</si>
  <si>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</si>
  <si>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</si>
  <si>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</si>
  <si>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</si>
  <si>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</si>
  <si>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</si>
  <si>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</si>
  <si>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</si>
  <si>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</si>
  <si>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</si>
  <si>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</si>
  <si>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</si>
  <si>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</si>
  <si>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</si>
  <si>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</si>
  <si>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</si>
  <si>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</si>
  <si>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</si>
  <si>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</si>
  <si>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</si>
  <si>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</si>
  <si>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</si>
  <si>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</si>
  <si>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</si>
  <si>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</si>
  <si>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</si>
  <si>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</si>
  <si>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 - plynovod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</si>
  <si>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</si>
  <si>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</si>
  <si>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</si>
  <si>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</si>
  <si>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</si>
  <si>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</si>
  <si>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</si>
  <si>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</si>
  <si>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</si>
  <si>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</si>
  <si>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</si>
  <si>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</si>
  <si>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</si>
  <si>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</si>
  <si>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</si>
  <si>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</si>
  <si>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</si>
  <si>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</si>
  <si>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</si>
  <si>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740 - Elektromontáže - zkoušky a revize</t>
  </si>
  <si>
    <t xml:space="preserve">      D3 - Trubky, vodiče vč. krabic a svorek</t>
  </si>
  <si>
    <t xml:space="preserve">      740 - 2 - svítidla</t>
  </si>
  <si>
    <t xml:space="preserve">      740 - 3 - přístroje</t>
  </si>
  <si>
    <t xml:space="preserve">      740 - 4 - hromosvod</t>
  </si>
  <si>
    <t xml:space="preserve">      740 - 5 - rozvaděč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</si>
  <si>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</si>
  <si>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</si>
  <si>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</si>
  <si>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</si>
  <si>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</si>
  <si>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</si>
  <si>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</si>
  <si>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</si>
  <si>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</si>
  <si>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</si>
  <si>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</si>
  <si>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</si>
  <si>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</si>
  <si>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971 - požární vybavení objektu</t>
  </si>
  <si>
    <t xml:space="preserve">    972 - přípomoce pro řemesla</t>
  </si>
  <si>
    <t>VRN - Vedlejší rozpočtové náklady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</si>
  <si>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</si>
  <si>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</si>
  <si>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</si>
  <si>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</si>
  <si>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</si>
  <si>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</si>
  <si>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</si>
  <si>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</si>
  <si>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</si>
  <si>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</si>
  <si>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</si>
  <si>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</si>
  <si>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</si>
  <si>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</si>
  <si>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</si>
  <si>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</si>
  <si>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</si>
  <si>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</si>
  <si>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 - plynovod</t>
  </si>
  <si>
    <t>K</t>
  </si>
  <si>
    <t>121112112</t>
  </si>
  <si>
    <t>Sejmutí ornice ručně s vodorovným přemístěním do 50 m na dočasné či trvalé skládky nebo na hromady v místě upotřebení tloušťky vrstvy přes 150 mm</t>
  </si>
  <si>
    <t>m3</t>
  </si>
  <si>
    <t>CS ÚRS 2017 01</t>
  </si>
  <si>
    <t>4</t>
  </si>
  <si>
    <t>589087400</t>
  </si>
  <si>
    <t>VV</t>
  </si>
  <si>
    <t>sezmutí ornice z plochy výstavby</t>
  </si>
  <si>
    <t>36,00*11,00*0,30</t>
  </si>
  <si>
    <t>Součet</t>
  </si>
  <si>
    <t>132201101</t>
  </si>
  <si>
    <t>Hloubení zapažených i nezapažených rýh šířky do 600 mm s urovnáním dna do předepsaného profilu a spádu v hornině tř. 3 do 100 m3</t>
  </si>
  <si>
    <t>1670092448</t>
  </si>
  <si>
    <t>výkop pro základové pasy objektu</t>
  </si>
  <si>
    <t>na - 1,350</t>
  </si>
  <si>
    <t>obvodové</t>
  </si>
  <si>
    <t>(36,00+7,00+14,75+sqrt((1,00)^2+(1,00)^2)*2+5,75+5,45+sqrt((1,30)^2+(1,30)^2)+6,30+4,75-0,50)*(0,50*0,75+0,25*0,25)</t>
  </si>
  <si>
    <t>vnitřní</t>
  </si>
  <si>
    <t>(3,00+4,625+4,05+4,093)*0,50*0,75</t>
  </si>
  <si>
    <t>3</t>
  </si>
  <si>
    <t>132201102</t>
  </si>
  <si>
    <t>Hloubení zapažených i nezapažených rýh šířky do 600 mm s urovnáním dna do předepsaného profilu a spádu v hornině tř. 3 přes 100 m3</t>
  </si>
  <si>
    <t>CS ÚRS 2013 01</t>
  </si>
  <si>
    <t>-972817605</t>
  </si>
  <si>
    <t>Plyn přípojka</t>
  </si>
  <si>
    <t>30*0,4*1</t>
  </si>
  <si>
    <t>Kanal přípojka splašková</t>
  </si>
  <si>
    <t>21*0,6*1,1</t>
  </si>
  <si>
    <t>Kanalizace dešťová</t>
  </si>
  <si>
    <t>50*0,6*1,1</t>
  </si>
  <si>
    <t>132201109</t>
  </si>
  <si>
    <t>Hloubení zapažených i nezapažených rýh šířky do 600 mm s urovnáním dna do předepsaného profilu a spádu v hornině tř. 3 Příplatek k cenám za lepivost horniny tř. 3</t>
  </si>
  <si>
    <t>-1026231860</t>
  </si>
  <si>
    <t>dle výkopu</t>
  </si>
  <si>
    <t>42,736</t>
  </si>
  <si>
    <t>5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</si>
  <si>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</si>
  <si>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</si>
  <si>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1920233685</t>
  </si>
  <si>
    <t>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</si>
  <si>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</si>
  <si>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</si>
  <si>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-1427559537</t>
  </si>
  <si>
    <t>odvoz na skládku</t>
  </si>
  <si>
    <t>výkop</t>
  </si>
  <si>
    <t>zpětný zásyp</t>
  </si>
  <si>
    <t>-17,233</t>
  </si>
  <si>
    <t>7</t>
  </si>
  <si>
    <t>162701105.1</t>
  </si>
  <si>
    <t>16404123</t>
  </si>
  <si>
    <t>3+6</t>
  </si>
  <si>
    <t>8</t>
  </si>
  <si>
    <t>167101101</t>
  </si>
  <si>
    <t>Nakládání, skládání a překládání neulehlého výkopku nebo sypaniny nakládání, množství do 100 m3, z hornin tř. 1 až 4</t>
  </si>
  <si>
    <t>402991535</t>
  </si>
  <si>
    <t>9</t>
  </si>
  <si>
    <t>171201201</t>
  </si>
  <si>
    <t>Uložení sypaniny na skládky</t>
  </si>
  <si>
    <t>1349569019</t>
  </si>
  <si>
    <t>10</t>
  </si>
  <si>
    <t>171201201.1</t>
  </si>
  <si>
    <t>867239698</t>
  </si>
  <si>
    <t>11</t>
  </si>
  <si>
    <t>171201211</t>
  </si>
  <si>
    <t>Uložení sypaniny poplatek za uložení sypaniny na skládce (skládkovné)</t>
  </si>
  <si>
    <t>t</t>
  </si>
  <si>
    <t>1274947536</t>
  </si>
  <si>
    <t>25,503*1,6 'Přepočtené koeficientem množství</t>
  </si>
  <si>
    <t>12</t>
  </si>
  <si>
    <t>171201211.1</t>
  </si>
  <si>
    <t>Uložení sypaniny poplatek za uložení sypaniny na skládce ( skládkovné )</t>
  </si>
  <si>
    <t>-1128988333</t>
  </si>
  <si>
    <t>9*1,6</t>
  </si>
  <si>
    <t>13</t>
  </si>
  <si>
    <t>174101101</t>
  </si>
  <si>
    <t>Zásyp sypaninou z jakékoliv horniny s uložením výkopku ve vrstvách se zhutněním jam, šachet, rýh nebo kolem objektů v těchto vykopávkách</t>
  </si>
  <si>
    <t>695676315</t>
  </si>
  <si>
    <t>kolem pasů</t>
  </si>
  <si>
    <t>(36,00+7,00+14,75+sqrt((1,00)^2+(1,00)^2)*2+5,75+5,45+sqrt((1,30)^2+(1,30)^2)+6,30+4,75-0,50+0,50*4)*0,50*0,40</t>
  </si>
  <si>
    <t>14</t>
  </si>
  <si>
    <t>174101101.1</t>
  </si>
  <si>
    <t>1644208432</t>
  </si>
  <si>
    <t>33-9</t>
  </si>
  <si>
    <t>175101101</t>
  </si>
  <si>
    <t>Obsypání potrubí sypaninou z vhodných hornin tř. 1 až 4 nebo materiálem připraveným podél výkopu ve vzdálenosti do 3 m od jeho kraje, pro jakoukoliv hloubku výkopu a míru zhutnění bez prohození sypaniny</t>
  </si>
  <si>
    <t>280963424</t>
  </si>
  <si>
    <t>plyn přípojka</t>
  </si>
  <si>
    <t>30*0,4*0,2</t>
  </si>
  <si>
    <t>kanal splaš</t>
  </si>
  <si>
    <t>21*0,6*0,2</t>
  </si>
  <si>
    <t>kanal dešťová</t>
  </si>
  <si>
    <t>50*0,6*0,2</t>
  </si>
  <si>
    <t>16</t>
  </si>
  <si>
    <t>M</t>
  </si>
  <si>
    <t>583373030</t>
  </si>
  <si>
    <t>kamenivo přírodní těžené pro stavební účely  PTK  (drobné, hrubé, štěrkopísky) štěrkopísky ČSN 72  1511-2 frakce   0-8</t>
  </si>
  <si>
    <t>-876796997</t>
  </si>
  <si>
    <t>6*1,8</t>
  </si>
  <si>
    <t>17</t>
  </si>
  <si>
    <t>181951102</t>
  </si>
  <si>
    <t>Úprava pláně vyrovnáním výškových rozdílů v hornině tř. 1 až 4 se zhutněním</t>
  </si>
  <si>
    <t>m2</t>
  </si>
  <si>
    <t>-876341921</t>
  </si>
  <si>
    <t>skladba S 1</t>
  </si>
  <si>
    <t>41,00*1,50</t>
  </si>
  <si>
    <t>8,05*(1,00+1,30)/2</t>
  </si>
  <si>
    <t>18</t>
  </si>
  <si>
    <t>899722111</t>
  </si>
  <si>
    <t>Krytí potrubí z plastů výstražnou fólií z PVC šířky 20 cm</t>
  </si>
  <si>
    <t>m</t>
  </si>
  <si>
    <t>CS ÚRS 2016 01</t>
  </si>
  <si>
    <t>561577062</t>
  </si>
  <si>
    <t>Zakládání</t>
  </si>
  <si>
    <t>19</t>
  </si>
  <si>
    <t>274353111</t>
  </si>
  <si>
    <t>Bednění kotevních otvorů a prostupů v základových konstrukcích v pasech včetně polohového zajištění a odbednění, popř. ztraceného bednění z pletiva apod. průřezu přes 0,01 do 0,02 m2, hl. do 0,50 m</t>
  </si>
  <si>
    <t>kus</t>
  </si>
  <si>
    <t>-1608299347</t>
  </si>
  <si>
    <t>prostupy základy</t>
  </si>
  <si>
    <t>20</t>
  </si>
  <si>
    <t>275313511</t>
  </si>
  <si>
    <t>Základy z betonu prostého patky a bloky z betonu kamenem neprokládaného tř. C 12/15</t>
  </si>
  <si>
    <t>-1959328381</t>
  </si>
  <si>
    <t>základové pasy objektu</t>
  </si>
  <si>
    <t>(36,00+7,00+14,75+sqrt((1,00)^2+(1,00)^2)*2+5,75+5,45+sqrt((1,30)^2+(1,30)^2)+6,30+4,75-0,50)*0,50*0,50</t>
  </si>
  <si>
    <t>(3,00+4,625+4,05+4,093)*0,50*0,50</t>
  </si>
  <si>
    <t>do výkopu</t>
  </si>
  <si>
    <t>24,984*0,15</t>
  </si>
  <si>
    <t>279113125</t>
  </si>
  <si>
    <t>Základové zdi z tvárnic ztraceného bednění včetně výplně z betonu bez zvláštních nároků na vliv prostředí třídy C 12/15, tloušťky zdiva přes 300 do 400 mm</t>
  </si>
  <si>
    <t>917652315</t>
  </si>
  <si>
    <t>(36,00+7,00+14,75+sqrt((1,00)^2+(1,00)^2)*2+5,75+5,45+sqrt((1,30)^2+(1,30)^2)+6,30+4,75-0,50)*0,50</t>
  </si>
  <si>
    <t>(3,00+4,625+4,05+4,093)*0,50</t>
  </si>
  <si>
    <t>22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</si>
  <si>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</si>
  <si>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</si>
  <si>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-804332728</t>
  </si>
  <si>
    <t>do bednících tvárnic</t>
  </si>
  <si>
    <t>49,967*0,40*0,06</t>
  </si>
  <si>
    <t>Svislé a kompletní konstrukce</t>
  </si>
  <si>
    <t>23</t>
  </si>
  <si>
    <t>311238143</t>
  </si>
  <si>
    <t>Zdivo nosné jednovrstvé z cihel děrovaných vnitřní [POROTHERM] broušené, spojené na pero a drážku, lepené tenkovrstvou maltou, pevnost cihel P10, tl. zdiva 240 mm</t>
  </si>
  <si>
    <t>2034214043</t>
  </si>
  <si>
    <t>vnitřní zdivo</t>
  </si>
  <si>
    <t>m 1,04, 1,05, 1,01 - 1,07</t>
  </si>
  <si>
    <t>(3,175+0,24+2,15+3,975)*3,00</t>
  </si>
  <si>
    <t>odpočet</t>
  </si>
  <si>
    <t>-1,20*2,02</t>
  </si>
  <si>
    <t>m 1,05 - 1,04</t>
  </si>
  <si>
    <t>(0,125+2,275)*3,00</t>
  </si>
  <si>
    <t>m 107 - 108</t>
  </si>
  <si>
    <t>4,114*3,00</t>
  </si>
  <si>
    <t>24</t>
  </si>
  <si>
    <t>311238244</t>
  </si>
  <si>
    <t>Zdivo nosné jednovrstvé z cihel děrovaných vnější [POROTHERM] broušené, spojené na pero a drážku, lepené tenkovrstvou maltou, pevnost cihel P8, P10, tl. zdiva 440 mm</t>
  </si>
  <si>
    <t>-935436168</t>
  </si>
  <si>
    <t>obvodové zdivo objektu</t>
  </si>
  <si>
    <t>(36,00+8,05-0,45*2+14,75+sqrt((1,00)^2+(1,00)^2)*2+sqrt((1,30)^2+(1,30)^2)+6,75-1,00+6,45-1,00+8,05-1,30+3,85)*3,00</t>
  </si>
  <si>
    <t>-1,00*1,50*16</t>
  </si>
  <si>
    <t>-1,60*2,30</t>
  </si>
  <si>
    <t>-1,00*0,60*5</t>
  </si>
  <si>
    <t>-3,00*2,40</t>
  </si>
  <si>
    <t>25</t>
  </si>
  <si>
    <t>317168112</t>
  </si>
  <si>
    <t>Překlady keramické ploché [POROTHERM] osazené do maltového lože, výšky překladu 7,1 cm šířky 11,5 cm, délky 125 cm</t>
  </si>
  <si>
    <t>-1928996577</t>
  </si>
  <si>
    <t>nad příčky</t>
  </si>
  <si>
    <t>26</t>
  </si>
  <si>
    <t>317168131</t>
  </si>
  <si>
    <t>Překlady keramické vysoké [HELUZ] osazené do maltového lože, šířky překladu 7 cm výšky 23,8 cm, délky 125 cm</t>
  </si>
  <si>
    <t>-284367119</t>
  </si>
  <si>
    <t>sestava č. 1</t>
  </si>
  <si>
    <t>5*(16+5)</t>
  </si>
  <si>
    <t>27</t>
  </si>
  <si>
    <t>317168132</t>
  </si>
  <si>
    <t>Překlady keramické vysoké [HELUZ] osazené do maltového lože, šířky překladu 7 cm výšky 23,8 cm, délky 150 cm</t>
  </si>
  <si>
    <t>1036592833</t>
  </si>
  <si>
    <t>sestava č. 4</t>
  </si>
  <si>
    <t>28</t>
  </si>
  <si>
    <t>317168134</t>
  </si>
  <si>
    <t>Překlady keramické vysoké [HELUZ] osazené do maltového lože, šířky překladu 7 cm výšky 23,8 cm, délky 200 cm</t>
  </si>
  <si>
    <t>1511878924</t>
  </si>
  <si>
    <t>sestava č. 2</t>
  </si>
  <si>
    <t>29</t>
  </si>
  <si>
    <t>317168140</t>
  </si>
  <si>
    <t>Překlady keramické vysoké [HELUZ] osazené do maltového lože, šířky překladu 7 cm výšky 23,8 cm, délky 350 cm</t>
  </si>
  <si>
    <t>1207210129</t>
  </si>
  <si>
    <t>sestava č. 3</t>
  </si>
  <si>
    <t>30</t>
  </si>
  <si>
    <t>317998113</t>
  </si>
  <si>
    <t>Izolace tepelná mezi překlady z pěnového polystyrénu výšky 24 cm, tloušťky 80 mm</t>
  </si>
  <si>
    <t>1281561490</t>
  </si>
  <si>
    <t>do sestavy š. 1 až 4</t>
  </si>
  <si>
    <t>(16+5)*1,25+2,00+3,50</t>
  </si>
  <si>
    <t>31</t>
  </si>
  <si>
    <t>342248141</t>
  </si>
  <si>
    <t>Příčky jednoduché z cihel děrovaných spojených na pero a drážku [POROTHERM] broušených, lepených tenkovrstvou maltou, pevnost cihel P10, tl. příčky 115 mm</t>
  </si>
  <si>
    <t>-272594377</t>
  </si>
  <si>
    <t>příčky</t>
  </si>
  <si>
    <t>m 101 - 1,02</t>
  </si>
  <si>
    <t>1,60*3,00-0,80*2,00</t>
  </si>
  <si>
    <t>m 102, 101 - 103, 105, 106</t>
  </si>
  <si>
    <t>(3,00+0,125+6,975)*3,00-0,80*2,00*2-0,70*2,00</t>
  </si>
  <si>
    <t>m 103 - 105</t>
  </si>
  <si>
    <t>2,00*3,00</t>
  </si>
  <si>
    <t>m 105 - 106</t>
  </si>
  <si>
    <t>m 103 - 104</t>
  </si>
  <si>
    <t>3,175*3,00-0,70*2,00</t>
  </si>
  <si>
    <t>32</t>
  </si>
  <si>
    <t>342291121</t>
  </si>
  <si>
    <t>Ukotvení příček plochými kotvami, do konstrukce cihelné</t>
  </si>
  <si>
    <t>239715100</t>
  </si>
  <si>
    <t>10*3,00</t>
  </si>
  <si>
    <t>33</t>
  </si>
  <si>
    <t>382413116.1</t>
  </si>
  <si>
    <t>Osazení plastové jímky z polypropylenu PP na obetonování objemu 8000 l</t>
  </si>
  <si>
    <t>-1660413184</t>
  </si>
  <si>
    <t>dodávka, doprava a osazení</t>
  </si>
  <si>
    <t>Vodorovné konstrukce</t>
  </si>
  <si>
    <t>34</t>
  </si>
  <si>
    <t>417231212</t>
  </si>
  <si>
    <t>Obezdívka ztužujícího věnce cihlami plnými pálenými dl. 290 mm na maltu cementovou ze suché směsi 10 MPa, včetně tepelné izolace z pěnového polystyrénu tl. 70 mm, tl. obezdívky 65 mm oboustranná</t>
  </si>
  <si>
    <t>605140046</t>
  </si>
  <si>
    <t>na obvodové zdivo</t>
  </si>
  <si>
    <t>(36,00+8,05-0,45*2+14,75+sqrt((1,00)^2+(1,00)^2)*2+sqrt((1,30)^2+(1,30)^2)+6,75-1,00+6,45-1,00+8,05-1,30+3,85)</t>
  </si>
  <si>
    <t>35</t>
  </si>
  <si>
    <t>417388134</t>
  </si>
  <si>
    <t>Ztužující věnce keramické stropní konstrukce pro nosné vnější zdivo z děrovaných cihel včetně věncovky, výztuže a izolantu šířka vnější zdi 44 cm, stropní konstrukce tl. 25 cm</t>
  </si>
  <si>
    <t>-1363691012</t>
  </si>
  <si>
    <t>36</t>
  </si>
  <si>
    <t>451572111</t>
  </si>
  <si>
    <t>Lože pod potrubí, stoky a drobné objekty v otevřeném výkopu z kameniva drobného těženého 0 až 4 mm</t>
  </si>
  <si>
    <t>-1010531731</t>
  </si>
  <si>
    <t>plyn</t>
  </si>
  <si>
    <t>30*0,4*0,1</t>
  </si>
  <si>
    <t>kanal splašková</t>
  </si>
  <si>
    <t>21*0,6*0,1</t>
  </si>
  <si>
    <t>50*0,6*0,1</t>
  </si>
  <si>
    <t>Komunikace pozemní</t>
  </si>
  <si>
    <t>37</t>
  </si>
  <si>
    <t>564772111</t>
  </si>
  <si>
    <t>Podklad nebo kryt z vibrovaného štěrku VŠ s rozprostřením, vlhčením a zhutněním, po zhutnění tl. 250 mm fr 16 - 32 mm</t>
  </si>
  <si>
    <t>1188927656</t>
  </si>
  <si>
    <t>38</t>
  </si>
  <si>
    <t>596211130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</si>
  <si>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do 50 m2</t>
  </si>
  <si>
    <t>-1376444056</t>
  </si>
  <si>
    <t>39</t>
  </si>
  <si>
    <t>592450380</t>
  </si>
  <si>
    <t>dlažba zámková tl. 6 cm přírodní</t>
  </si>
  <si>
    <t>-1945862772</t>
  </si>
  <si>
    <t>P</t>
  </si>
  <si>
    <t>Poznámka k položce:
spotřeba: 36 kus/m2</t>
  </si>
  <si>
    <t>spc</t>
  </si>
  <si>
    <t>70,758*1,1</t>
  </si>
  <si>
    <t>Úpravy povrchů, podlahy a osazování výplní</t>
  </si>
  <si>
    <t>40</t>
  </si>
  <si>
    <t>612131101</t>
  </si>
  <si>
    <t>Podkladní a spojovací vrstva vnitřních omítaných ploch cementový postřik nanášený ručně celoplošně stěn</t>
  </si>
  <si>
    <t>-724397342</t>
  </si>
  <si>
    <t>m 1,01</t>
  </si>
  <si>
    <t>(6,975+1,60)*2*3,00</t>
  </si>
  <si>
    <t>-0,80*2,00*3</t>
  </si>
  <si>
    <t>-1,00*1,50</t>
  </si>
  <si>
    <t>-0,70*2,00</t>
  </si>
  <si>
    <t>-1,00*2,00</t>
  </si>
  <si>
    <t>m 1,02</t>
  </si>
  <si>
    <t>(3,00+1,60)*2*3,00</t>
  </si>
  <si>
    <t>-0,80*2,00</t>
  </si>
  <si>
    <t>m 1,03</t>
  </si>
  <si>
    <t>(5,55+5,425)*2*3,00</t>
  </si>
  <si>
    <t>-1,00*0,60*2</t>
  </si>
  <si>
    <t>m 1,04</t>
  </si>
  <si>
    <t>(3,175+2,275)*2*3,00</t>
  </si>
  <si>
    <t>-1,00*0,60</t>
  </si>
  <si>
    <t>m 1,05</t>
  </si>
  <si>
    <t>(2,00+2,70)*2*3,00</t>
  </si>
  <si>
    <t>m 1,06</t>
  </si>
  <si>
    <t>(1,60+2,00)*2*3,00</t>
  </si>
  <si>
    <t>m 107</t>
  </si>
  <si>
    <t>(18,00+4,114+1,42+5,45+1,45+5,75+1,45+6,914-1,00+3,175+2,15+3,975)*3,00</t>
  </si>
  <si>
    <t>-1,00*1,50*14</t>
  </si>
  <si>
    <t>m 1,08</t>
  </si>
  <si>
    <t>(6,23*2+3,85)*3,10</t>
  </si>
  <si>
    <t>41</t>
  </si>
  <si>
    <t>612211021</t>
  </si>
  <si>
    <t>Montáž kontaktního zateplení z polystyrenových desek nebo z kombinovaných desek na stěny, tloušťky desek přes 80 do 120 mm</t>
  </si>
  <si>
    <t>-1056176217</t>
  </si>
  <si>
    <t>m 108</t>
  </si>
  <si>
    <t>3,85*3,10</t>
  </si>
  <si>
    <t>42</t>
  </si>
  <si>
    <t>283759380</t>
  </si>
  <si>
    <t>deska fasádní polystyrénová EPS 70 F 1000 x 500 x 100 mm</t>
  </si>
  <si>
    <t>1753045438</t>
  </si>
  <si>
    <t>Poznámka k položce:
lambda=0,039 [W / m K]</t>
  </si>
  <si>
    <t>11,935*1,10</t>
  </si>
  <si>
    <t>43</t>
  </si>
  <si>
    <t>612311131</t>
  </si>
  <si>
    <t>Potažení vnitřních ploch štukem tloušťky do 3 mm svislých konstrukcí stěn</t>
  </si>
  <si>
    <t>-1273597089</t>
  </si>
  <si>
    <t>(3,175+2,275)*2*(3,00-2,20)</t>
  </si>
  <si>
    <t>(2,00+2,70)*2*(3,00-2,20)</t>
  </si>
  <si>
    <t>(1,60+2,00)*2*(3,00-2,20)</t>
  </si>
  <si>
    <t>(6,23+3,85)*2*3,10</t>
  </si>
  <si>
    <t>44</t>
  </si>
  <si>
    <t>612321121</t>
  </si>
  <si>
    <t>Omítka vápenocementová vnitřních ploch nanášená ručně jednovrstvá, tloušťky do 10 mm hladká svislých konstrukcí stěn</t>
  </si>
  <si>
    <t>1392193239</t>
  </si>
  <si>
    <t>45</t>
  </si>
  <si>
    <t>622131101</t>
  </si>
  <si>
    <t>Podkladní a spojovací vrstva vnějších omítaných ploch cementový postřik nanášený ručně celoplošně stěn</t>
  </si>
  <si>
    <t>-200446421</t>
  </si>
  <si>
    <t>fasáda objektu</t>
  </si>
  <si>
    <t>(36,00+8,05+14,75+1,40+6,75-1,00+1,40+6,45-1,00+1,70+8,05-1,30+4,75)*3,40</t>
  </si>
  <si>
    <t>46</t>
  </si>
  <si>
    <t>622321121</t>
  </si>
  <si>
    <t>Omítka vápenocementová vnějších ploch nanášená ručně jednovrstvá, tloušťky do 15 mm hladká stěn</t>
  </si>
  <si>
    <t>602475978</t>
  </si>
  <si>
    <t>47</t>
  </si>
  <si>
    <t>622321131</t>
  </si>
  <si>
    <t>Potažení vnějších ploch štukem aktivovaným, tloušťky do 3 mm stěn</t>
  </si>
  <si>
    <t>-1956679893</t>
  </si>
  <si>
    <t>48</t>
  </si>
  <si>
    <t>629135102</t>
  </si>
  <si>
    <t>Vyrovnávací vrstva z cementové malty pod klempířskými prvky šířky přes 150 do 300 mm</t>
  </si>
  <si>
    <t>-1371059861</t>
  </si>
  <si>
    <t>okna</t>
  </si>
  <si>
    <t>1,00*(16+5)</t>
  </si>
  <si>
    <t>49</t>
  </si>
  <si>
    <t>631311123</t>
  </si>
  <si>
    <t>Mazanina z betonu prostého bez zvýšených nároků na prostředí tl. přes 80 do 120 mm tř. C 12/15</t>
  </si>
  <si>
    <t>-1746519257</t>
  </si>
  <si>
    <t>podlaha - skladba S 3</t>
  </si>
  <si>
    <t>24,40*0,10</t>
  </si>
  <si>
    <t>50</t>
  </si>
  <si>
    <t>631311133</t>
  </si>
  <si>
    <t>Mazanina z betonu prostého bez zvýšených nároků na prostředí tl. přes 120 do 240 mm tř. C 12/15</t>
  </si>
  <si>
    <t>325030856</t>
  </si>
  <si>
    <t>podkladní betonová mazanina</t>
  </si>
  <si>
    <t>14,75*8,05*0,15</t>
  </si>
  <si>
    <t>(8,75*7,05+1,00*1,00/2)*0,15</t>
  </si>
  <si>
    <t>(6,45*6,05+1,00*1,00/2)*0,15</t>
  </si>
  <si>
    <t>(8,05*4,75+1,30*1,30/2)*0,15</t>
  </si>
  <si>
    <t>51</t>
  </si>
  <si>
    <t>631319012</t>
  </si>
  <si>
    <t>Příplatek k cenám mazanin za úpravu povrchu mazaniny přehlazením, mazanina tl. přes 80 do 120 mm</t>
  </si>
  <si>
    <t>603024968</t>
  </si>
  <si>
    <t>52</t>
  </si>
  <si>
    <t>631319175</t>
  </si>
  <si>
    <t>Příplatek k cenám mazanin za stržení povrchu spodní vrstvy mazaniny latí před vložením výztuže nebo pletiva pro tl. obou vrstev mazaniny přes 120 do 240 mm</t>
  </si>
  <si>
    <t>-1365373692</t>
  </si>
  <si>
    <t>dle podkladní mazaniny</t>
  </si>
  <si>
    <t>38,929</t>
  </si>
  <si>
    <t>53</t>
  </si>
  <si>
    <t>631351101</t>
  </si>
  <si>
    <t>Bednění v podlahách rýh a hran zřízení</t>
  </si>
  <si>
    <t>-585570668</t>
  </si>
  <si>
    <t>(36,00+8,05)*2*0,20</t>
  </si>
  <si>
    <t>54</t>
  </si>
  <si>
    <t>631351102</t>
  </si>
  <si>
    <t>Bednění v podlahách rýh a hran odstranění</t>
  </si>
  <si>
    <t>324106367</t>
  </si>
  <si>
    <t>dle bednění</t>
  </si>
  <si>
    <t>17,620</t>
  </si>
  <si>
    <t>55</t>
  </si>
  <si>
    <t>631362021</t>
  </si>
  <si>
    <t>Výztuž mazanin ze svařovaných sítí z drátů typu KARI</t>
  </si>
  <si>
    <t>1484250315</t>
  </si>
  <si>
    <t>do podkladní mazaniny</t>
  </si>
  <si>
    <t>14,75*8,05*0,0045</t>
  </si>
  <si>
    <t>(8,75*7,05+1,00*1,00/2)*0,0045</t>
  </si>
  <si>
    <t>(6,45*6,05+1,00*1,00/2)*0,0045</t>
  </si>
  <si>
    <t>(8,05*4,75+1,30*1,30/2)*0,0045</t>
  </si>
  <si>
    <t>56</t>
  </si>
  <si>
    <t>632441225</t>
  </si>
  <si>
    <t>Potěr anhydritový samonivelační litý [Anhyment] tř. C 30, tl. přes 45 do 50 mm</t>
  </si>
  <si>
    <t>-1325002616</t>
  </si>
  <si>
    <t>podlaha skladba S 2, 3 - výměra dle tabulek podlah</t>
  </si>
  <si>
    <t>11,20+4,90+30,10+7,20+5,40+3,20+114,30</t>
  </si>
  <si>
    <t>57</t>
  </si>
  <si>
    <t>634111115</t>
  </si>
  <si>
    <t>Obvodová dilatace mezi stěnou a mazaninou pružnou těsnicí páskou výšky 120 mm</t>
  </si>
  <si>
    <t>1794926740</t>
  </si>
  <si>
    <t>podlaha - skladba S 2</t>
  </si>
  <si>
    <t>(6,35+3,85)*2</t>
  </si>
  <si>
    <t>58</t>
  </si>
  <si>
    <t>634112113</t>
  </si>
  <si>
    <t>Obvodová dilatace mezi stěnou a samonivelačním potěrem podlahovým páskem výšky 80 mm</t>
  </si>
  <si>
    <t>-2129215038</t>
  </si>
  <si>
    <t>kolem stěn</t>
  </si>
  <si>
    <t>(6,975+1,60)*2</t>
  </si>
  <si>
    <t>(3,00+1,60)*2</t>
  </si>
  <si>
    <t>(5,55+5,425)*2</t>
  </si>
  <si>
    <t>(3,175+2,275)*2</t>
  </si>
  <si>
    <t>(2,00+2,70)*2</t>
  </si>
  <si>
    <t>(1,60+2,00)*2</t>
  </si>
  <si>
    <t>18,00+4,114+1,42+5,45+1,45+5,75+1,45+6,914-1,00+3,175+2,15+3,975</t>
  </si>
  <si>
    <t>59</t>
  </si>
  <si>
    <t>635111115</t>
  </si>
  <si>
    <t>Násyp ze štěrkopísku, písku nebo kameniva pod podlahy s udusáním a urovnáním povrchu ze štěrkopísku</t>
  </si>
  <si>
    <t>-1573105902</t>
  </si>
  <si>
    <t>skladba S  2, 3</t>
  </si>
  <si>
    <t>((7,775+0,50+5,768)*7,05-(3,00+4,525+4,05)*0,50)*0,25</t>
  </si>
  <si>
    <t>(7,05+6,05)/2*1,00*0,25</t>
  </si>
  <si>
    <t>5,75*6,05*0,25</t>
  </si>
  <si>
    <t>(6,05+5,05)/2*1,00*0,25</t>
  </si>
  <si>
    <t>5,54*5,05*0,25</t>
  </si>
  <si>
    <t>(5,05+4,093)/2*0,957*0,25</t>
  </si>
  <si>
    <t>6,30*3,75*0,25</t>
  </si>
  <si>
    <t>60</t>
  </si>
  <si>
    <t>637121114</t>
  </si>
  <si>
    <t>Okapový chodník z kameniva s udusáním a urovnáním povrchu z kačírku tl. 250 mm</t>
  </si>
  <si>
    <t>1045983693</t>
  </si>
  <si>
    <t>okapový chodník</t>
  </si>
  <si>
    <t>(4,75+0,50+36,00+0,50*3)*0,50</t>
  </si>
  <si>
    <t>61</t>
  </si>
  <si>
    <t>642944121</t>
  </si>
  <si>
    <t>Osazení ocelových dveřních zárubní lisovaných nebo z úhelníků dodatečně s vybetonováním prahu, plochy do 2,5 m2</t>
  </si>
  <si>
    <t>1106867268</t>
  </si>
  <si>
    <t>pro dveře dle ozn D 1 - D 4</t>
  </si>
  <si>
    <t>1+3+1+1</t>
  </si>
  <si>
    <t>62</t>
  </si>
  <si>
    <t>553311280</t>
  </si>
  <si>
    <t>zárubeň ocelová pro běžné zdění hranatý profil 125 700 L/P</t>
  </si>
  <si>
    <t>1164277244</t>
  </si>
  <si>
    <t>pro dveře dle ozn D 1</t>
  </si>
  <si>
    <t>63</t>
  </si>
  <si>
    <t>553312130</t>
  </si>
  <si>
    <t>zárubeň ocelová pro běžné zdění hranatý profil s drážko 145 800 L/P</t>
  </si>
  <si>
    <t>-1250614851</t>
  </si>
  <si>
    <t>pro dveře dle ozn D 2</t>
  </si>
  <si>
    <t>64</t>
  </si>
  <si>
    <t>553312120</t>
  </si>
  <si>
    <t>zárubeň ocelová pro běžné zdění hranatý profil s drážko 145 700 L/P</t>
  </si>
  <si>
    <t>-2025213393</t>
  </si>
  <si>
    <t>pro dveře dle ozn D 3</t>
  </si>
  <si>
    <t>65</t>
  </si>
  <si>
    <t>553312050.1</t>
  </si>
  <si>
    <t>zárubeň ocelová pro běžné zdění hranatý profil s drážko 110 1000 L/P</t>
  </si>
  <si>
    <t>-1317541401</t>
  </si>
  <si>
    <t>pro dveře dle ozn D 4</t>
  </si>
  <si>
    <t>Ostatní konstrukce a práce, bourání</t>
  </si>
  <si>
    <t>66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</si>
  <si>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</si>
  <si>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</si>
  <si>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643657436</t>
  </si>
  <si>
    <t>zámkové dlažba - skladba s 1</t>
  </si>
  <si>
    <t>41,00+1,50*2</t>
  </si>
  <si>
    <t>67</t>
  </si>
  <si>
    <t>592172200</t>
  </si>
  <si>
    <t>obrubník betonový parkový 100 x 8 x 20 cm šedý</t>
  </si>
  <si>
    <t>-1453337052</t>
  </si>
  <si>
    <t>44,000*1,1</t>
  </si>
  <si>
    <t>68</t>
  </si>
  <si>
    <t>916991121</t>
  </si>
  <si>
    <t>Lože pod obrubníky, krajníky nebo obruby z dlažebních kostek z betonu prostého tř. C 16/20</t>
  </si>
  <si>
    <t>744428416</t>
  </si>
  <si>
    <t>pod obrubník</t>
  </si>
  <si>
    <t>44,00*0,10*0,25</t>
  </si>
  <si>
    <t>69</t>
  </si>
  <si>
    <t>941111131</t>
  </si>
  <si>
    <t>Montáž lešení řadového trubkového lehkého pracovního s podlahami s provozním zatížením tř. 3 do 200 kg/m2 šířky tř. W12 přes 1,2 do 1,5 m, výšky do 10 m</t>
  </si>
  <si>
    <t>-411636088</t>
  </si>
  <si>
    <t>(36,00+8,05-0,45*2+14,75+sqrt((1,00)^2+(1,00)^2)*2+sqrt((1,30)^2+(1,30)^2)+6,75-1,00+6,45-1,00+8,05-1,30+3,85+4*1,50)*3,40</t>
  </si>
  <si>
    <t>70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</si>
  <si>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</si>
  <si>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</si>
  <si>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-1606795700</t>
  </si>
  <si>
    <t>307,247*60 'Přepočtené koeficientem množství</t>
  </si>
  <si>
    <t>71</t>
  </si>
  <si>
    <t>941111831</t>
  </si>
  <si>
    <t>Demontáž lešení řadového trubkového lehkého pracovního s podlahami s provozním zatížením tř. 3 do 200 kg/m2 šířky tř. W12 přes 1,2 do 1,5 m, výšky do 10 m</t>
  </si>
  <si>
    <t>728761446</t>
  </si>
  <si>
    <t>72</t>
  </si>
  <si>
    <t>944511111</t>
  </si>
  <si>
    <t>Montáž ochranné sítě zavěšené na konstrukci lešení z textilie z umělých vláken</t>
  </si>
  <si>
    <t>-940633587</t>
  </si>
  <si>
    <t>73</t>
  </si>
  <si>
    <t>944511211</t>
  </si>
  <si>
    <t>Montáž ochranné sítě Příplatek za první a každý další den použití sítě k ceně -1111</t>
  </si>
  <si>
    <t>1785424719</t>
  </si>
  <si>
    <t>74</t>
  </si>
  <si>
    <t>944511811</t>
  </si>
  <si>
    <t>Demontáž ochranné sítě zavěšené na konstrukci lešení z textilie z umělých vláken</t>
  </si>
  <si>
    <t>835834193</t>
  </si>
  <si>
    <t>75</t>
  </si>
  <si>
    <t>949101111</t>
  </si>
  <si>
    <t>Lešení pomocné pracovní pro objekty pozemních staveb pro zatížení do 150 kg/m2, o výšce lešeňové podlahy do 1,9 m</t>
  </si>
  <si>
    <t>1378926637</t>
  </si>
  <si>
    <t>dle tabulky místností</t>
  </si>
  <si>
    <t>11,20+4,80+30,10+7,20+5,40+3,20+114,30+24,40</t>
  </si>
  <si>
    <t>76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</si>
  <si>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</si>
  <si>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</si>
  <si>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1687630983</t>
  </si>
  <si>
    <t>77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</si>
  <si>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</si>
  <si>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</si>
  <si>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228254128</t>
  </si>
  <si>
    <t>78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</si>
  <si>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</si>
  <si>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</si>
  <si>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-583258008</t>
  </si>
  <si>
    <t>79</t>
  </si>
  <si>
    <t>953943121</t>
  </si>
  <si>
    <t>Osazování drobných kovových předmětů výrobků ostatních jinde neuvedených do betonu se zajištěním polohy k bednění či k výztuži před zabetonováním hmotnosti do 1 kg/kus</t>
  </si>
  <si>
    <t>-1055835294</t>
  </si>
  <si>
    <t>998</t>
  </si>
  <si>
    <t>Přesun hmot</t>
  </si>
  <si>
    <t>80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</si>
  <si>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</si>
  <si>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</si>
  <si>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1657431029</t>
  </si>
  <si>
    <t>PSV</t>
  </si>
  <si>
    <t>Práce a dodávky PSV</t>
  </si>
  <si>
    <t>711</t>
  </si>
  <si>
    <t>Izolace proti vodě, vlhkosti a plynům</t>
  </si>
  <si>
    <t>81</t>
  </si>
  <si>
    <t>711111001</t>
  </si>
  <si>
    <t>Provedení izolace proti zemní vlhkosti natěradly a tmely za studena na ploše vodorovné V nátěrem penetračním</t>
  </si>
  <si>
    <t>-269839139</t>
  </si>
  <si>
    <t>na podkladní betonovou mazaninu</t>
  </si>
  <si>
    <t>14,75*8,05</t>
  </si>
  <si>
    <t>(8,75*7,05+1,00*1,00/2)</t>
  </si>
  <si>
    <t>(6,45*6,05+1,00*1,00/2)</t>
  </si>
  <si>
    <t>(8,05*4,75+1,30*1,30/2)</t>
  </si>
  <si>
    <t>82</t>
  </si>
  <si>
    <t>711112001</t>
  </si>
  <si>
    <t>Provedení izolace proti zemní vlhkosti natěradly a tmely za studena na ploše svislé S nátěrem penetračním</t>
  </si>
  <si>
    <t>-840000485</t>
  </si>
  <si>
    <t>vytažení izolace na stěny</t>
  </si>
  <si>
    <t>(36,00+8,05+0,50)*2*0,30</t>
  </si>
  <si>
    <t>83</t>
  </si>
  <si>
    <t>111631500</t>
  </si>
  <si>
    <t>lak asfaltový penetrační (MJ t) bal 9 kg</t>
  </si>
  <si>
    <t>53476640</t>
  </si>
  <si>
    <t>Poznámka k položce:
Spotřeba 0,3-0,4kg/m2 dle povrchu, ředidlo technický benzín</t>
  </si>
  <si>
    <t>259,532*0,0003</t>
  </si>
  <si>
    <t>26,73*0,00035</t>
  </si>
  <si>
    <t>84</t>
  </si>
  <si>
    <t>711141559</t>
  </si>
  <si>
    <t>Provedení izolace proti zemní vlhkosti pásy přitavením NAIP na ploše vodorovné V</t>
  </si>
  <si>
    <t>1170445663</t>
  </si>
  <si>
    <t>85</t>
  </si>
  <si>
    <t>711142559</t>
  </si>
  <si>
    <t>Provedení izolace proti zemní vlhkosti pásy přitavením NAIP na ploše svislé S</t>
  </si>
  <si>
    <t>199809751</t>
  </si>
  <si>
    <t>86</t>
  </si>
  <si>
    <t>628361100</t>
  </si>
  <si>
    <t>pás těžký asfaltovaný s Al folií nosnou vložkou</t>
  </si>
  <si>
    <t>45354320</t>
  </si>
  <si>
    <t>259,532*1,15</t>
  </si>
  <si>
    <t>26,73*1,20</t>
  </si>
  <si>
    <t>87</t>
  </si>
  <si>
    <t>711493111</t>
  </si>
  <si>
    <t>Izolace proti podpovrchové a tlakové vodě - ostatní  [SCHOMBURG] na ploše vodorovné V těsnicí kaší [AQUAFIN-2K] flexibilní minerální</t>
  </si>
  <si>
    <t>796670990</t>
  </si>
  <si>
    <t>sprecha a wc</t>
  </si>
  <si>
    <t>7,20+5,40+3,20</t>
  </si>
  <si>
    <t>88</t>
  </si>
  <si>
    <t>711493121</t>
  </si>
  <si>
    <t>Izolace proti podpovrchové a tlakové vodě - ostatní  [SCHOMBURG] na ploše svislé S těsnicí kaší [AQUAFIN-2K] flexibilní minerální</t>
  </si>
  <si>
    <t>1552399674</t>
  </si>
  <si>
    <t>vytažení izolace na stěnu</t>
  </si>
  <si>
    <t>89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</si>
  <si>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</si>
  <si>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</si>
  <si>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</si>
  <si>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2141707404</t>
  </si>
  <si>
    <t>713</t>
  </si>
  <si>
    <t>Izolace tepelné</t>
  </si>
  <si>
    <t>90</t>
  </si>
  <si>
    <t>713111122</t>
  </si>
  <si>
    <t>Montáž tepelné izolace stropů rohožemi, pásy, dílci, deskami, bloky (izolační materiál ve specifikaci) rovných spodem s přibitím na dřevěnou konstrukci</t>
  </si>
  <si>
    <t>728084343</t>
  </si>
  <si>
    <t>na stropní konstrukci - skladba S 4 - 2 x</t>
  </si>
  <si>
    <t>stropy</t>
  </si>
  <si>
    <t>-4,75*6,80</t>
  </si>
  <si>
    <t>2. vrstva</t>
  </si>
  <si>
    <t>227,232</t>
  </si>
  <si>
    <t>skladba S 5</t>
  </si>
  <si>
    <t>4,75*6,80</t>
  </si>
  <si>
    <t>91</t>
  </si>
  <si>
    <t>631481130</t>
  </si>
  <si>
    <t>deska minerální izolační stropní tl.120 mm</t>
  </si>
  <si>
    <t>-658736751</t>
  </si>
  <si>
    <t>227,232*1,1</t>
  </si>
  <si>
    <t>92</t>
  </si>
  <si>
    <t>631481140</t>
  </si>
  <si>
    <t>deska minerální izolační  tl.140 mm</t>
  </si>
  <si>
    <t>-1291798940</t>
  </si>
  <si>
    <t>93</t>
  </si>
  <si>
    <t>631481120</t>
  </si>
  <si>
    <t>deska minerální izolační stropní 600x1200 mm tl.100 mm</t>
  </si>
  <si>
    <t>-1308122831</t>
  </si>
  <si>
    <t>4,75*6,80*1,1</t>
  </si>
  <si>
    <t>94</t>
  </si>
  <si>
    <t>713121121</t>
  </si>
  <si>
    <t>Montáž tepelné izolace podlah rohožemi, pásy, deskami, dílci, bloky (izolační materiál ve specifikaci) kladenými volně dvouvrstvá</t>
  </si>
  <si>
    <t>-1922806050</t>
  </si>
  <si>
    <t>95</t>
  </si>
  <si>
    <t>283723060</t>
  </si>
  <si>
    <t>deska z pěnového polystyrenu pro trvalé zatížení v tlaku (max. 2000 kg/m2) 1000 x 500 x 60 mm</t>
  </si>
  <si>
    <t>755889716</t>
  </si>
  <si>
    <t>Poznámka k položce:
lambda=0,037 [W / m K]</t>
  </si>
  <si>
    <t>176,30*1,10</t>
  </si>
  <si>
    <t>96</t>
  </si>
  <si>
    <t>283723080</t>
  </si>
  <si>
    <t>deska z pěnového polystyrenu pro trvalé zatížení v tlaku (max. 2000 kg/m2) 1000 x 500 x 80 mm</t>
  </si>
  <si>
    <t>-656171084</t>
  </si>
  <si>
    <t>97</t>
  </si>
  <si>
    <t>713191132</t>
  </si>
  <si>
    <t>Montáž tepelné izolace stavebních konstrukcí - doplňky a konstrukční součásti podlah, stropů vrchem nebo střech překrytím fólií separační z PE</t>
  </si>
  <si>
    <t>1427544141</t>
  </si>
  <si>
    <t>98</t>
  </si>
  <si>
    <t>283231500</t>
  </si>
  <si>
    <t>fólie separační PE bal. 100 m2</t>
  </si>
  <si>
    <t>-2039339315</t>
  </si>
  <si>
    <t>Poznámka k položce:
oddělení betonových nebo samonivelačních vyrovnávacích vrstev</t>
  </si>
  <si>
    <t>176,300*1,1</t>
  </si>
  <si>
    <t>99</t>
  </si>
  <si>
    <t>713463121</t>
  </si>
  <si>
    <t>Montáž izolace tepelné potrubí a ohybů tvarovkami nebo deskami potrubními pouzdry bez povrchové úpravy (izolační materiál ve specifikaci) uchycenými sponami potrubí jednovrstvá</t>
  </si>
  <si>
    <t>1349464896</t>
  </si>
  <si>
    <t>127+14+20</t>
  </si>
  <si>
    <t>100</t>
  </si>
  <si>
    <t>283771010</t>
  </si>
  <si>
    <t>tvarovky z lehčených plastů izolace potrubí Mirelon® PRO vnitřní průměr x tl. izolace [mm] 18 x  9</t>
  </si>
  <si>
    <t>-711044086</t>
  </si>
  <si>
    <t>101</t>
  </si>
  <si>
    <t>283771030</t>
  </si>
  <si>
    <t>tvarovky z lehčených plastů izolace potrubí Mirelon® PRO vnitřní průměr x tl. izolace [mm] 22 x  9</t>
  </si>
  <si>
    <t>-612563238</t>
  </si>
  <si>
    <t>102</t>
  </si>
  <si>
    <t>283771120</t>
  </si>
  <si>
    <t>tvarovky z lehčených plastů izolace potrubí Mirelon® PRO vnitřní průměr x tl. izolace [mm] 28 x 13</t>
  </si>
  <si>
    <t>-164630335</t>
  </si>
  <si>
    <t>103</t>
  </si>
  <si>
    <t>283771300</t>
  </si>
  <si>
    <t>tvarovky z lehčených plastů izolace potrubí Mirelon® PRO vnitřní průměr x tl. izolace [mm] sponka na Mirelon bal. 100 ks</t>
  </si>
  <si>
    <t>-1824060197</t>
  </si>
  <si>
    <t>104</t>
  </si>
  <si>
    <t>283771350</t>
  </si>
  <si>
    <t>tvarovky z lehčených plastů izolace potrubí Mirelon® PRO vnitřní průměr x tl. izolace [mm] samolepící páska na Mirelon po 20 m</t>
  </si>
  <si>
    <t>1732536629</t>
  </si>
  <si>
    <t>105</t>
  </si>
  <si>
    <t>998713201</t>
  </si>
  <si>
    <t>Přesun hmot pro izolace tepelné stanovený procentní sazbou (%) z ceny vodorovná dopravní vzdálenost do 50 m v objektech výšky do 6 m</t>
  </si>
  <si>
    <t>-742162766</t>
  </si>
  <si>
    <t>721</t>
  </si>
  <si>
    <t>Zdravotechnika - vnitřní kanalizace</t>
  </si>
  <si>
    <t>106</t>
  </si>
  <si>
    <t>721171917</t>
  </si>
  <si>
    <t>Opravy odpadního potrubí plastového propojení dosavadního potrubí DN 160</t>
  </si>
  <si>
    <t>2116729886</t>
  </si>
  <si>
    <t>107</t>
  </si>
  <si>
    <t>721173316</t>
  </si>
  <si>
    <t>Potrubí z plastových trub KG Systém (SN4) dešťové DN 125</t>
  </si>
  <si>
    <t>-32123846</t>
  </si>
  <si>
    <t>108</t>
  </si>
  <si>
    <t>721173401</t>
  </si>
  <si>
    <t>Potrubí z plastových trub KG Systém (SN4) svodné (ležaté) DN 100</t>
  </si>
  <si>
    <t>-874301262</t>
  </si>
  <si>
    <t>109</t>
  </si>
  <si>
    <t>721173402</t>
  </si>
  <si>
    <t>Potrubí z plastových trub KG Systém (SN4) svodné (ležaté) DN 125</t>
  </si>
  <si>
    <t>-14988264</t>
  </si>
  <si>
    <t>110</t>
  </si>
  <si>
    <t>721173403</t>
  </si>
  <si>
    <t>Potrubí z plastových trub KG Systém (SN4) svodné (ležaté) DN 150</t>
  </si>
  <si>
    <t>2039206790</t>
  </si>
  <si>
    <t>111</t>
  </si>
  <si>
    <t>721173746</t>
  </si>
  <si>
    <t>Potrubí z plastových trub polyetylenové (PE) svařované větrací DN 100</t>
  </si>
  <si>
    <t>226675205</t>
  </si>
  <si>
    <t>112</t>
  </si>
  <si>
    <t>721174025</t>
  </si>
  <si>
    <t>Potrubí z plastových trub HT Systém (polypropylenové PPs) odpadní (svislé) DN 100</t>
  </si>
  <si>
    <t>-1197048105</t>
  </si>
  <si>
    <t>113</t>
  </si>
  <si>
    <t>721174042</t>
  </si>
  <si>
    <t>Potrubí z plastových trub HT Systém (polypropylenové PPs) připojovací DN 40</t>
  </si>
  <si>
    <t>2101932764</t>
  </si>
  <si>
    <t>114</t>
  </si>
  <si>
    <t>721174043</t>
  </si>
  <si>
    <t>Potrubí z plastových trub HT Systém (polypropylenové PPs) připojovací DN 50</t>
  </si>
  <si>
    <t>2008308276</t>
  </si>
  <si>
    <t>115</t>
  </si>
  <si>
    <t>721174044</t>
  </si>
  <si>
    <t>Potrubí z plastových trub HT Systém (polypropylenové PPs) připojovací DN 70</t>
  </si>
  <si>
    <t>-1496465189</t>
  </si>
  <si>
    <t>116</t>
  </si>
  <si>
    <t>721175012</t>
  </si>
  <si>
    <t>Potrubí z plastových trub vícevrstvé tlumící zvuk FRIAPHON systém odpadní (svislé) DN 100</t>
  </si>
  <si>
    <t>-148738236</t>
  </si>
  <si>
    <t>117</t>
  </si>
  <si>
    <t>721194104</t>
  </si>
  <si>
    <t>Zřízení přípojek na potrubí vyvedení a upevnění odpadních výpustek DN 40</t>
  </si>
  <si>
    <t>-279304789</t>
  </si>
  <si>
    <t>118</t>
  </si>
  <si>
    <t>721194105</t>
  </si>
  <si>
    <t>Zřízení přípojek na potrubí vyvedení a upevnění odpadních výpustek DN 50</t>
  </si>
  <si>
    <t>-1583475291</t>
  </si>
  <si>
    <t>119</t>
  </si>
  <si>
    <t>721194109</t>
  </si>
  <si>
    <t>Zřízení přípojek na potrubí vyvedení a upevnění odpadních výpustek DN 100</t>
  </si>
  <si>
    <t>-153739421</t>
  </si>
  <si>
    <t>120</t>
  </si>
  <si>
    <t>721212112</t>
  </si>
  <si>
    <t>Odtokové sprchové žlaby se zápachovou uzávěrkou a krycím roštem délky 800 mm</t>
  </si>
  <si>
    <t>-823377388</t>
  </si>
  <si>
    <t>121</t>
  </si>
  <si>
    <t>721226521</t>
  </si>
  <si>
    <t>Zápachové uzávěrky nástěnné (PP) pro pračku a myčku DN 40 (HL 410)</t>
  </si>
  <si>
    <t>305874607</t>
  </si>
  <si>
    <t>122</t>
  </si>
  <si>
    <t>721242115</t>
  </si>
  <si>
    <t>Lapače střešních splavenin z polypropylenu (PP) DN 110 (HL 600)</t>
  </si>
  <si>
    <t>473366831</t>
  </si>
  <si>
    <t>123</t>
  </si>
  <si>
    <t>721273153</t>
  </si>
  <si>
    <t>Ventilační hlavice z polypropylenu (PP) DN 110 (HL 810)</t>
  </si>
  <si>
    <t>1607229456</t>
  </si>
  <si>
    <t>124</t>
  </si>
  <si>
    <t>721290111</t>
  </si>
  <si>
    <t>Zkouška těsnosti kanalizace v objektech vodou do DN 125</t>
  </si>
  <si>
    <t>1752442175</t>
  </si>
  <si>
    <t>10+9+21+6+5+2+4</t>
  </si>
  <si>
    <t>125</t>
  </si>
  <si>
    <t>998721101</t>
  </si>
  <si>
    <t>Přesun hmot pro vnitřní kanalizace stanovený z hmotnosti přesunovaného materiálu vodorovná dopravní vzdálenost do 50 m v objektech výšky do 6 m</t>
  </si>
  <si>
    <t>1704569455</t>
  </si>
  <si>
    <t>722</t>
  </si>
  <si>
    <t>Zdravotechnika - vnitřní vodovod</t>
  </si>
  <si>
    <t>126</t>
  </si>
  <si>
    <t>722174022</t>
  </si>
  <si>
    <t>Potrubí z plastových trubek z polypropylenu (PPR) svařovaných polyfuzně PN 20 (SDR 6) D 20 x 3,4</t>
  </si>
  <si>
    <t>-1388918276</t>
  </si>
  <si>
    <t>127</t>
  </si>
  <si>
    <t>722174023</t>
  </si>
  <si>
    <t>Potrubí z plastových trubek z polypropylenu (PPR) svařovaných polyfuzně PN 20 (SDR 6) D 25 x 4,2</t>
  </si>
  <si>
    <t>-1131088930</t>
  </si>
  <si>
    <t>128</t>
  </si>
  <si>
    <t>722181221</t>
  </si>
  <si>
    <t>Ochrana potrubí tepelně izolačními trubicemi z pěnového polyetylenu PE přilepenými v příčných a podélných spojích, tloušťky izolace přes 6 do 10 mm, vnitřního průměru DN do 22 mm</t>
  </si>
  <si>
    <t>-1502281500</t>
  </si>
  <si>
    <t>129</t>
  </si>
  <si>
    <t>722181222</t>
  </si>
  <si>
    <t>Ochrana potrubí tepelně izolačními trubicemi z pěnového polyetylenu PE přilepenými v příčných a podélných spojích, tloušťky izolace přes 6 do 10 mm, vnitřního průměru DN přes 22 do 42 mm</t>
  </si>
  <si>
    <t>-470728453</t>
  </si>
  <si>
    <t>130</t>
  </si>
  <si>
    <t>722181231</t>
  </si>
  <si>
    <t>Ochrana potrubí tepelně izolačními trubicemi z pěnového polyetylenu PE přilepenými v příčných a podélných spojích, tloušťky izolace přes 10 do 15 mm, vnitřního průměru izolace DN do 22 mm</t>
  </si>
  <si>
    <t>-629439703</t>
  </si>
  <si>
    <t>131</t>
  </si>
  <si>
    <t>722181232</t>
  </si>
  <si>
    <t>Ochrana potrubí tepelně izolačními trubicemi z pěnového polyetylenu PE přilepenými v příčných a podélných spojích, tloušťky izolace přes 10 do 15 mm, vnitřního průměru izolace DN přes 22 do 42 mm</t>
  </si>
  <si>
    <t>-2000993998</t>
  </si>
  <si>
    <t>132</t>
  </si>
  <si>
    <t>722190401</t>
  </si>
  <si>
    <t>Zřízení přípojek na potrubí vyvedení a upevnění výpustek do DN 25</t>
  </si>
  <si>
    <t>276207057</t>
  </si>
  <si>
    <t>133</t>
  </si>
  <si>
    <t>722220111</t>
  </si>
  <si>
    <t>Armatury s jedním závitem nástěnky pro výtokový ventil G 1/2</t>
  </si>
  <si>
    <t>-1261716209</t>
  </si>
  <si>
    <t>134</t>
  </si>
  <si>
    <t>722220121</t>
  </si>
  <si>
    <t>Armatury s jedním závitem nástěnky pro baterii G 1/2</t>
  </si>
  <si>
    <t>pár</t>
  </si>
  <si>
    <t>-1591661263</t>
  </si>
  <si>
    <t>135</t>
  </si>
  <si>
    <t>722221135</t>
  </si>
  <si>
    <t>Armatury s jedním závitem ventily výtokové G 3/4 (1 Ke3T)</t>
  </si>
  <si>
    <t>soubor</t>
  </si>
  <si>
    <t>-1855798582</t>
  </si>
  <si>
    <t>136</t>
  </si>
  <si>
    <t>722224115</t>
  </si>
  <si>
    <t>Armatury s jedním závitem kohouty plnicí a vypouštěcí PN 10 G 1/2</t>
  </si>
  <si>
    <t>-566287592</t>
  </si>
  <si>
    <t>137</t>
  </si>
  <si>
    <t>722231074</t>
  </si>
  <si>
    <t>Armatury se dvěma závity ventily zpětné (R 60) PN 10 do 110 st.C G 1</t>
  </si>
  <si>
    <t>1157360499</t>
  </si>
  <si>
    <t>138</t>
  </si>
  <si>
    <t>722231075</t>
  </si>
  <si>
    <t>Armatury se dvěma závity ventily zpětné (R 60) PN 10 do 110 st.C G 1 1/4</t>
  </si>
  <si>
    <t>-153458982</t>
  </si>
  <si>
    <t>139</t>
  </si>
  <si>
    <t>722231252</t>
  </si>
  <si>
    <t>Armatury se dvěma závity ventily pojistné k bojleru mosazné (IVAR) PN 6 do 100 st.C G 3/4</t>
  </si>
  <si>
    <t>-480838922</t>
  </si>
  <si>
    <t>140</t>
  </si>
  <si>
    <t>722232044</t>
  </si>
  <si>
    <t>Armatury se dvěma závity kulové kohouty PN 42 do 185  st.C přímé vnitřní závit (R 250 D Giacomini) G 3/4</t>
  </si>
  <si>
    <t>-968935755</t>
  </si>
  <si>
    <t>141</t>
  </si>
  <si>
    <t>722232063</t>
  </si>
  <si>
    <t>Armatury se dvěma závity kulové kohouty PN 42 do 185  st.C přímé vnitřní závit s vypouštěním (R 250 DS Giacomini) G 1</t>
  </si>
  <si>
    <t>-1039966635</t>
  </si>
  <si>
    <t>142</t>
  </si>
  <si>
    <t>722232064</t>
  </si>
  <si>
    <t>Armatury se dvěma závity kulové kohouty PN 42 do 185  st.C přímé vnitřní závit s vypouštěním (R 250 DS Giacomini) G 1 1/4</t>
  </si>
  <si>
    <t>14558795</t>
  </si>
  <si>
    <t>143</t>
  </si>
  <si>
    <t>722234266</t>
  </si>
  <si>
    <t>Armatury se dvěma závity filtry mosazný (IVAR) PN 16 do 120  st.C G 5/4</t>
  </si>
  <si>
    <t>-1595630360</t>
  </si>
  <si>
    <t>144</t>
  </si>
  <si>
    <t>722263203</t>
  </si>
  <si>
    <t>Vodoměry pro vodu do 100 st.C závitové horizontální jednovtokové suchoběžné G 3/4 x 130 mm Qn 1,5</t>
  </si>
  <si>
    <t>-524424320</t>
  </si>
  <si>
    <t>145</t>
  </si>
  <si>
    <t>722270102</t>
  </si>
  <si>
    <t>Vodoměrové sestavy závitové G 1</t>
  </si>
  <si>
    <t>-275468189</t>
  </si>
  <si>
    <t>146</t>
  </si>
  <si>
    <t>722290226</t>
  </si>
  <si>
    <t>Zkoušky, proplach a desinfekce vodovodního potrubí zkoušky těsnosti vodovodního potrubí závitového do DN 50</t>
  </si>
  <si>
    <t>511766041</t>
  </si>
  <si>
    <t>30+26</t>
  </si>
  <si>
    <t>147</t>
  </si>
  <si>
    <t>722290234</t>
  </si>
  <si>
    <t>Zkoušky, proplach a desinfekce vodovodního potrubí proplach a desinfekce vodovodního potrubí do DN 80</t>
  </si>
  <si>
    <t>571828587</t>
  </si>
  <si>
    <t>148</t>
  </si>
  <si>
    <t>734261334</t>
  </si>
  <si>
    <t>Šroubení topenářské PN 16 do 120 st.C rohové (R 19 Giacomini) G 3/4</t>
  </si>
  <si>
    <t>1577390981</t>
  </si>
  <si>
    <t>149</t>
  </si>
  <si>
    <t>998722101</t>
  </si>
  <si>
    <t>Přesun hmot pro vnitřní vodovod stanovený z hmotnosti přesunovaného materiálu vodorovná dopravní vzdálenost do 50 m v objektech výšky do 6 m</t>
  </si>
  <si>
    <t>-1829412569</t>
  </si>
  <si>
    <t>723</t>
  </si>
  <si>
    <t>Zdravotechnika - vnitřní plynovod</t>
  </si>
  <si>
    <t>150</t>
  </si>
  <si>
    <t>580506042</t>
  </si>
  <si>
    <t>Domovní plynovody vypracování protokolu o tlakové zkoušce</t>
  </si>
  <si>
    <t>úsek</t>
  </si>
  <si>
    <t>CS ÚRS 2013 02</t>
  </si>
  <si>
    <t>-998316417</t>
  </si>
  <si>
    <t>151</t>
  </si>
  <si>
    <t>723111202</t>
  </si>
  <si>
    <t>Potrubí z ocelových trubek závitových černých spojovaných svařováním, bezešvých běžných DN 15</t>
  </si>
  <si>
    <t>-920611967</t>
  </si>
  <si>
    <t>152</t>
  </si>
  <si>
    <t>723111205</t>
  </si>
  <si>
    <t>Potrubí z ocelových trubek závitových černých spojovaných svařováním, bezešvých běžných DN 32</t>
  </si>
  <si>
    <t>560799062</t>
  </si>
  <si>
    <t>153</t>
  </si>
  <si>
    <t>723150366</t>
  </si>
  <si>
    <t>Potrubí z ocelových trubek hladkých chráničky D 44,5/2,6</t>
  </si>
  <si>
    <t>-532168072</t>
  </si>
  <si>
    <t>154</t>
  </si>
  <si>
    <t>723170114</t>
  </si>
  <si>
    <t>Potrubí z plastových trub Pe100 spojovaných elektrotvarovkami PN 0,4 MPa (SDR 11) D 32 x 3,0 mm</t>
  </si>
  <si>
    <t>536297050</t>
  </si>
  <si>
    <t>155</t>
  </si>
  <si>
    <t>286110500</t>
  </si>
  <si>
    <t>trubky z polyvinylchloridu trouby a tvarovky pro rozvod teplé a studené vody FRIATHERM starr  PVC-C šroubení přechodové bronz vnitřní závit d 32xR1</t>
  </si>
  <si>
    <t>45647016</t>
  </si>
  <si>
    <t>156</t>
  </si>
  <si>
    <t>723190202</t>
  </si>
  <si>
    <t>Přípojky plynovodní ke strojům a zařízením z trubek ocelových závitových černých spojovaných na závit, bezešvých, běžných DN 15</t>
  </si>
  <si>
    <t>2092715843</t>
  </si>
  <si>
    <t>157</t>
  </si>
  <si>
    <t>723190251</t>
  </si>
  <si>
    <t>Přípojky plynovodní ke strojům a zařízením z trubek vyvedení a upevnění plynovodních výpustek na potrubí DN 15</t>
  </si>
  <si>
    <t>-1210594013</t>
  </si>
  <si>
    <t>158</t>
  </si>
  <si>
    <t>723190901</t>
  </si>
  <si>
    <t>Opravy plynovodního potrubí uzavření nebo otevření potrubí</t>
  </si>
  <si>
    <t>1120708492</t>
  </si>
  <si>
    <t>159</t>
  </si>
  <si>
    <t>723190907</t>
  </si>
  <si>
    <t>Opravy plynovodního potrubí odvzdušnění a napuštění potrubí</t>
  </si>
  <si>
    <t>1944176729</t>
  </si>
  <si>
    <t>160</t>
  </si>
  <si>
    <t>723190909</t>
  </si>
  <si>
    <t>Opravy plynovodního potrubí neúřední zkouška těsnosti dosavadního potrubí</t>
  </si>
  <si>
    <t>1134235592</t>
  </si>
  <si>
    <t>161</t>
  </si>
  <si>
    <t>723190910</t>
  </si>
  <si>
    <t>Úřední tlaková zkouška včetně revize</t>
  </si>
  <si>
    <t>kpl</t>
  </si>
  <si>
    <t>1014941268</t>
  </si>
  <si>
    <t>162</t>
  </si>
  <si>
    <t>723190916</t>
  </si>
  <si>
    <t>Opravy plynovodního potrubí navaření odbočky na potrubí DN 40</t>
  </si>
  <si>
    <t>1884564775</t>
  </si>
  <si>
    <t>163</t>
  </si>
  <si>
    <t>723231164</t>
  </si>
  <si>
    <t>Armatury se dvěma závity kohouty kulové PN 42 do 185 st.C plnoprůtokové s koulí „DADO“ vnitřní závit těžká řada (R 950 Giacomini) G 1</t>
  </si>
  <si>
    <t>1097986780</t>
  </si>
  <si>
    <t>164</t>
  </si>
  <si>
    <t>734261233.1</t>
  </si>
  <si>
    <t>Šroubení topenářské PN 16 do 120 st.C přímé (R 18 Giacomini) G 1/2</t>
  </si>
  <si>
    <t>-40753858</t>
  </si>
  <si>
    <t>165</t>
  </si>
  <si>
    <t>998723101</t>
  </si>
  <si>
    <t>Přesun hmot pro vnitřní plynovod stanovený z hmotnosti přesunovaného materiálu vodorovná dopravní vzdálenost do 50 m v objektech, výšky do 6 m</t>
  </si>
  <si>
    <t>624499841</t>
  </si>
  <si>
    <t>725</t>
  </si>
  <si>
    <t>Zdravotechnika - zařizovací předměty</t>
  </si>
  <si>
    <t>166</t>
  </si>
  <si>
    <t>725112182</t>
  </si>
  <si>
    <t>Zařízení záchodů kombi klozety s úspornou armaturou odpad svislý</t>
  </si>
  <si>
    <t>-1789222719</t>
  </si>
  <si>
    <t>167</t>
  </si>
  <si>
    <t>725121502</t>
  </si>
  <si>
    <t>Pisoárové záchodky keramické bez splachovací nádrže urinál bez odsávání s otvorem pro ventil</t>
  </si>
  <si>
    <t>236366077</t>
  </si>
  <si>
    <t>168</t>
  </si>
  <si>
    <t>725211602</t>
  </si>
  <si>
    <t>Umyvadla keramická bez výtokových armatur se zápachovou uzávěrkou připevněná na stěnu šrouby bílá bez sloupu nebo krytu na sifon 550 mm</t>
  </si>
  <si>
    <t>992154784</t>
  </si>
  <si>
    <t>169</t>
  </si>
  <si>
    <t>725245103</t>
  </si>
  <si>
    <t>Sprchové vaničky, boxy, kouty a zástěny zástěny sprchové do výšky 2000 mm dveře jednokřídlé, šířky 900 mm</t>
  </si>
  <si>
    <t>592581087</t>
  </si>
  <si>
    <t>170</t>
  </si>
  <si>
    <t>725331111</t>
  </si>
  <si>
    <t>Výlevky bez výtokových armatur a splachovací nádrže keramické se sklopnou plastovou mřížkou 425 mm</t>
  </si>
  <si>
    <t>612059201</t>
  </si>
  <si>
    <t>171</t>
  </si>
  <si>
    <t>725813111</t>
  </si>
  <si>
    <t>Ventily rohové bez připojovací trubičky nebo flexi hadičky G 1/2</t>
  </si>
  <si>
    <t>-461684343</t>
  </si>
  <si>
    <t>172</t>
  </si>
  <si>
    <t>725813141</t>
  </si>
  <si>
    <t>Ventily připojovací kolínka bez připojovací trubičky nebo flexi hadičky G 1/2</t>
  </si>
  <si>
    <t>2080618155</t>
  </si>
  <si>
    <t>173</t>
  </si>
  <si>
    <t>725821328</t>
  </si>
  <si>
    <t>Baterie dřezové stojánkové pákové s otáčivým ústím a délkou ramínka s vytahovací sprškou</t>
  </si>
  <si>
    <t>-1297255198</t>
  </si>
  <si>
    <t>174</t>
  </si>
  <si>
    <t>725822611</t>
  </si>
  <si>
    <t>Baterie umyvadlové stojánkové pákové bez výpusti</t>
  </si>
  <si>
    <t>1306120777</t>
  </si>
  <si>
    <t>175</t>
  </si>
  <si>
    <t>725841311</t>
  </si>
  <si>
    <t>Baterie sprchové nástěnné pákové</t>
  </si>
  <si>
    <t>-1751258190</t>
  </si>
  <si>
    <t>176</t>
  </si>
  <si>
    <t>998725101</t>
  </si>
  <si>
    <t>Přesun hmot pro zařizovací předměty stanovený z hmotnosti přesunovaného materiálu vodorovná dopravní vzdálenost do 50 m v objektech výšky do 6 m</t>
  </si>
  <si>
    <t>-2134324726</t>
  </si>
  <si>
    <t>726</t>
  </si>
  <si>
    <t>Zdravotechnika - předstěnové instalace</t>
  </si>
  <si>
    <t>177</t>
  </si>
  <si>
    <t>726131041</t>
  </si>
  <si>
    <t>Předstěnové instalační systémy do lehkých stěn (GEBERIT) s kovovou konstrukcí pro závěsné klozety ovládání zepředu, stavební výšky 1120 mm</t>
  </si>
  <si>
    <t>-1516254441</t>
  </si>
  <si>
    <t>731</t>
  </si>
  <si>
    <t>Ústřední vytápění - kotelny</t>
  </si>
  <si>
    <t>178</t>
  </si>
  <si>
    <t>731000002</t>
  </si>
  <si>
    <t>Topná zkouška</t>
  </si>
  <si>
    <t>hod</t>
  </si>
  <si>
    <t>-2035608882</t>
  </si>
  <si>
    <t>179</t>
  </si>
  <si>
    <t>731000003</t>
  </si>
  <si>
    <t>soub</t>
  </si>
  <si>
    <t>-941340775</t>
  </si>
  <si>
    <t>180</t>
  </si>
  <si>
    <t>73100001</t>
  </si>
  <si>
    <t>Montáž odtahu spalin a revie</t>
  </si>
  <si>
    <t>-16021961</t>
  </si>
  <si>
    <t>181</t>
  </si>
  <si>
    <t>731244493</t>
  </si>
  <si>
    <t>Kotle ocelové teplovodní plynové závěsné kondenzační montáž kotlů kondenzačních ostatních typů o výkonu přes 20 do 28 kW</t>
  </si>
  <si>
    <t>-1144754260</t>
  </si>
  <si>
    <t>182</t>
  </si>
  <si>
    <t>484187500</t>
  </si>
  <si>
    <t>kotle ocelové speciální pro ústřední vytápění kotle ocelové nástěnné kondenzační Buderus kotle s modulovaným provozem (30% - 100%) Logamax plus GB112-24 výkon 24 kW</t>
  </si>
  <si>
    <t>1860478418</t>
  </si>
  <si>
    <t>Poznámka k položce:
Nástěnný kondenzacní kotel s modulacním horákem 6,5-24kW na zemní plyn, vc. obehového cerpadla, bez integrovaného ohrevu TV, výkon 24 kW</t>
  </si>
  <si>
    <t>183</t>
  </si>
  <si>
    <t>7095 450</t>
  </si>
  <si>
    <t xml:space="preserve">U-MA montážní lišta </t>
  </si>
  <si>
    <t>-907218891</t>
  </si>
  <si>
    <t>184</t>
  </si>
  <si>
    <t>7095 367</t>
  </si>
  <si>
    <t>GA_BS plynový kohout přímý R 1/2"</t>
  </si>
  <si>
    <t>sada</t>
  </si>
  <si>
    <t>1018023777</t>
  </si>
  <si>
    <t>185</t>
  </si>
  <si>
    <t>7095 420</t>
  </si>
  <si>
    <t>HA, 2 kohouty vytápění R3/4"</t>
  </si>
  <si>
    <t>-1832529772</t>
  </si>
  <si>
    <t>186</t>
  </si>
  <si>
    <t>7719000763</t>
  </si>
  <si>
    <t>Sifon s odpadním potrubím</t>
  </si>
  <si>
    <t>-1814852565</t>
  </si>
  <si>
    <t>187</t>
  </si>
  <si>
    <t>7095484</t>
  </si>
  <si>
    <t>N-flex, připojovací sada zásobníku TV S120-300</t>
  </si>
  <si>
    <t>1376118608</t>
  </si>
  <si>
    <t>188</t>
  </si>
  <si>
    <t>77 472 048 12</t>
  </si>
  <si>
    <t>Universální střešní taška, D 125 mm, sklon 5-25</t>
  </si>
  <si>
    <t>-1792793773</t>
  </si>
  <si>
    <t>189</t>
  </si>
  <si>
    <t>77 190 036 60</t>
  </si>
  <si>
    <t>Základní sada kouřovodu DO  koncentrické provedení odvodu spalin 80/125mm</t>
  </si>
  <si>
    <t>-1038221811</t>
  </si>
  <si>
    <t>190</t>
  </si>
  <si>
    <t>77 190 033 82</t>
  </si>
  <si>
    <t>koleno koncentrické  s kontrolním otvorem  87°</t>
  </si>
  <si>
    <t>-265185346</t>
  </si>
  <si>
    <t>191</t>
  </si>
  <si>
    <t>77 190 027 66</t>
  </si>
  <si>
    <t xml:space="preserve"> koleno koncentrické 87 °</t>
  </si>
  <si>
    <t>1145617410</t>
  </si>
  <si>
    <t>192</t>
  </si>
  <si>
    <t>87 094 560</t>
  </si>
  <si>
    <t xml:space="preserve">Trubka DN 80/125mm, délka 1m </t>
  </si>
  <si>
    <t>-464429571</t>
  </si>
  <si>
    <t>193</t>
  </si>
  <si>
    <t>77 190 027 64</t>
  </si>
  <si>
    <t xml:space="preserve">Trubka DN 80/125mm, délka 0,5 m </t>
  </si>
  <si>
    <t>-2027569866</t>
  </si>
  <si>
    <t>194</t>
  </si>
  <si>
    <t>998731101</t>
  </si>
  <si>
    <t>Přesun hmot pro kotelny v objektech výšky do 6 m</t>
  </si>
  <si>
    <t>-1122982460</t>
  </si>
  <si>
    <t>733</t>
  </si>
  <si>
    <t>Ústřední vytápění - rozvodné potrubí</t>
  </si>
  <si>
    <t>195</t>
  </si>
  <si>
    <t>733222104</t>
  </si>
  <si>
    <t>Potrubí z trubek měděných polotvrdých spojovaných měkkým pájením D 22/1,0</t>
  </si>
  <si>
    <t>-663110514</t>
  </si>
  <si>
    <t>196</t>
  </si>
  <si>
    <t>733224222</t>
  </si>
  <si>
    <t>Potrubí z trubek měděných Příplatek k cenám za zhotovení přípojky z trubek měděných D 15/1</t>
  </si>
  <si>
    <t>1912336228</t>
  </si>
  <si>
    <t>197</t>
  </si>
  <si>
    <t>733224224</t>
  </si>
  <si>
    <t>Potrubí z trubek měděných Příplatek k cenám za zhotovení přípojky z trubek měděných D 22/1</t>
  </si>
  <si>
    <t>-1339985732</t>
  </si>
  <si>
    <t>198</t>
  </si>
  <si>
    <t>733291101</t>
  </si>
  <si>
    <t>Zkoušky těsnosti potrubí z trubek měděných D do 35/1,5</t>
  </si>
  <si>
    <t>-861214103</t>
  </si>
  <si>
    <t>199</t>
  </si>
  <si>
    <t>733322201</t>
  </si>
  <si>
    <t>Potrubí z trubek plastových ze zesíťovaného polyethylenu PE – X spojovaných mechanicky násuvnou objímkou kovovou běžné (systém Rehau – Has) D 17/2,0</t>
  </si>
  <si>
    <t>-1533258446</t>
  </si>
  <si>
    <t>200</t>
  </si>
  <si>
    <t>733322202</t>
  </si>
  <si>
    <t>Potrubí z trubek plastových ze zesíťovaného polyethylenu PE – X spojovaných mechanicky násuvnou objímkou kovovou běžné (systém Rehau – Has) D 20/2,0</t>
  </si>
  <si>
    <t>-1154310281</t>
  </si>
  <si>
    <t>201</t>
  </si>
  <si>
    <t>733322203</t>
  </si>
  <si>
    <t>Potrubí z trubek plastových ze zesíťovaného polyethylenu PE – X spojovaných mechanicky násuvnou objímkou kovovou běžné (systém Rehau – Has) D 25/2,3</t>
  </si>
  <si>
    <t>936542826</t>
  </si>
  <si>
    <t>202</t>
  </si>
  <si>
    <t>733391101</t>
  </si>
  <si>
    <t>Zkoušky těsnosti potrubí z trubek plastových D do 32/3,0</t>
  </si>
  <si>
    <t>-1533747974</t>
  </si>
  <si>
    <t>127,04+14,64+20,47</t>
  </si>
  <si>
    <t>203</t>
  </si>
  <si>
    <t>998733101</t>
  </si>
  <si>
    <t>Přesun hmot pro rozvody potrubí stanovený z hmotnosti přesunovaného materiálu vodorovná dopravní vzdálenost do 50 m v objektech výšky do 6 m</t>
  </si>
  <si>
    <t>-445426113</t>
  </si>
  <si>
    <t>734</t>
  </si>
  <si>
    <t>Ústřední vytápění - armatury</t>
  </si>
  <si>
    <t>204</t>
  </si>
  <si>
    <t>734221682</t>
  </si>
  <si>
    <t>Ventily regulační závitové hlavice termostatické, pro ovládání ventilů PN 10 do 110 st.C kapalinové otopných těles VK (R 470H)</t>
  </si>
  <si>
    <t>-1675179501</t>
  </si>
  <si>
    <t>205</t>
  </si>
  <si>
    <t>734261402</t>
  </si>
  <si>
    <t>Šroubení připojovací armatury radiátorů typu VK (ventil kompakt) PN 10 do 110 st.C, regulační uzavíratelné rohové (R 384 Giacomini) G 1/2 x 18</t>
  </si>
  <si>
    <t>1444045815</t>
  </si>
  <si>
    <t>206</t>
  </si>
  <si>
    <t>551286600</t>
  </si>
  <si>
    <t>příslušenství k armaturám pro ústřední topení armatury topenářské GIACOMINI adaptér pro Cu trubky R178 18x12</t>
  </si>
  <si>
    <t>-1527657162</t>
  </si>
  <si>
    <t>207</t>
  </si>
  <si>
    <t>734291123</t>
  </si>
  <si>
    <t>Ostatní armatury kohouty plnicí a vypouštěcí PN 10 do 110 st.C (R 608 Giacomini) G 1/2</t>
  </si>
  <si>
    <t>589820294</t>
  </si>
  <si>
    <t>208</t>
  </si>
  <si>
    <t>734291243</t>
  </si>
  <si>
    <t>Ostatní armatury filtry závitové PN 16 do 130 st.C přímé s vnitřními závity (R 74A Giacomini) G 3/4</t>
  </si>
  <si>
    <t>674368161</t>
  </si>
  <si>
    <t>209</t>
  </si>
  <si>
    <t>998734101</t>
  </si>
  <si>
    <t>Přesun hmot pro armatury stanovený z hmotnosti přesunovaného materiálu vodorovná dopravní vzdálenost do 50 m v objektech výšky do 6 m</t>
  </si>
  <si>
    <t>437110050</t>
  </si>
  <si>
    <t>735</t>
  </si>
  <si>
    <t>Ústřední vytápění - otopná tělesa</t>
  </si>
  <si>
    <t>210</t>
  </si>
  <si>
    <t>735152151</t>
  </si>
  <si>
    <t>Otopná tělesa panelová VK KORADO Radik Ventil Kompakt, typ 10 výšky tělesa 500 mm, délky 400 mm</t>
  </si>
  <si>
    <t>-404418756</t>
  </si>
  <si>
    <t>211</t>
  </si>
  <si>
    <t>735152251</t>
  </si>
  <si>
    <t>Otopná tělesa panelová VK KORADO Radik Ventil Kompakt, typ 11 výšky tělesa 500 mm, délky 400 mm</t>
  </si>
  <si>
    <t>809399737</t>
  </si>
  <si>
    <t>212</t>
  </si>
  <si>
    <t>735152453</t>
  </si>
  <si>
    <t>Otopná tělesa panelová VK KORADO Radik Ventil Kompakt, typ 21 výšky tělesa 500 mm, délky 600 mm</t>
  </si>
  <si>
    <t>-739301183</t>
  </si>
  <si>
    <t>213</t>
  </si>
  <si>
    <t>735152456</t>
  </si>
  <si>
    <t>Otopná tělesa panelová VK KORADO Radik Ventil Kompakt, typ 21 výšky tělesa 500 mm, délky 900 mm</t>
  </si>
  <si>
    <t>1717853721</t>
  </si>
  <si>
    <t>214</t>
  </si>
  <si>
    <t>735152553</t>
  </si>
  <si>
    <t>Otopná tělesa panelová VK KORADO Radik Ventil Kompakt, typ 22 výšky tělesa 500 mm, délky 600 mm</t>
  </si>
  <si>
    <t>-313938432</t>
  </si>
  <si>
    <t>215</t>
  </si>
  <si>
    <t>735152557</t>
  </si>
  <si>
    <t>Otopná tělesa panelová VK KORADO Radik Ventil Kompakt, typ 22 výšky tělesa 500 mm, délky 1000 mm</t>
  </si>
  <si>
    <t>-319294883</t>
  </si>
  <si>
    <t>216</t>
  </si>
  <si>
    <t>735152594</t>
  </si>
  <si>
    <t>Otopná tělesa panelová VK KORADO Radik Ventil Kompakt, typ 22 výšky tělesa 900 mm, délky 700 mm</t>
  </si>
  <si>
    <t>-1541133332</t>
  </si>
  <si>
    <t>217</t>
  </si>
  <si>
    <t>998735101</t>
  </si>
  <si>
    <t>Přesun hmot pro otopná tělesa stanovený z hmotnosti přesunovaného materiálu vodorovná dopravní vzdálenost do 50 m v objektech výšky do 6 m</t>
  </si>
  <si>
    <t>-1056886834</t>
  </si>
  <si>
    <t>740</t>
  </si>
  <si>
    <t>Elektromontáže - zkoušky a revize</t>
  </si>
  <si>
    <t>D3</t>
  </si>
  <si>
    <t>Trubky, vodiče vč. krabic a svorek</t>
  </si>
  <si>
    <t>218</t>
  </si>
  <si>
    <t>Pol1</t>
  </si>
  <si>
    <t>Vodič CYKY      vč. krabic KR 97 /5,  KPR 68 2Ox1,5 (2Dx1,5)</t>
  </si>
  <si>
    <t>294976247</t>
  </si>
  <si>
    <t>219</t>
  </si>
  <si>
    <t>Pol10</t>
  </si>
  <si>
    <t>Vodič CY4 vč. svorek</t>
  </si>
  <si>
    <t>1060741534</t>
  </si>
  <si>
    <t>220</t>
  </si>
  <si>
    <t>Pol11</t>
  </si>
  <si>
    <t>Vodič CY16 vč. svorek</t>
  </si>
  <si>
    <t>1693261354</t>
  </si>
  <si>
    <t>Poznámka k položce:
Přístroje včetně krytů a krabic. Montováno do společných  ; vodorovných rámečků</t>
  </si>
  <si>
    <t>221</t>
  </si>
  <si>
    <t>Pol12</t>
  </si>
  <si>
    <t>HOP- KO 125 E vč. ekvipotenc.svork. EPS 1</t>
  </si>
  <si>
    <t>ks</t>
  </si>
  <si>
    <t>731399239</t>
  </si>
  <si>
    <t>222</t>
  </si>
  <si>
    <t>Pol13</t>
  </si>
  <si>
    <t>KR 97</t>
  </si>
  <si>
    <t>1330339901</t>
  </si>
  <si>
    <t>223</t>
  </si>
  <si>
    <t>Pol14</t>
  </si>
  <si>
    <t>KSK 80, 100</t>
  </si>
  <si>
    <t>-1472589879</t>
  </si>
  <si>
    <t>224</t>
  </si>
  <si>
    <t>Pol15</t>
  </si>
  <si>
    <t>KT 250</t>
  </si>
  <si>
    <t>1218355185</t>
  </si>
  <si>
    <t>225</t>
  </si>
  <si>
    <t>Pol16</t>
  </si>
  <si>
    <t>KR 125E</t>
  </si>
  <si>
    <t>912063966</t>
  </si>
  <si>
    <t>226</t>
  </si>
  <si>
    <t>Pol17</t>
  </si>
  <si>
    <t>KU 68/2</t>
  </si>
  <si>
    <t>-1669398603</t>
  </si>
  <si>
    <t>Poznámka k položce:
V lehkých příčkách nutno použít krabice KP 64LA, ; KP 64/2L a odbočných KR 97/L, KO 110/L.</t>
  </si>
  <si>
    <t>227</t>
  </si>
  <si>
    <t>Pol18</t>
  </si>
  <si>
    <t>Ventilátorové relé dodá VZT</t>
  </si>
  <si>
    <t>286547741</t>
  </si>
  <si>
    <t>228</t>
  </si>
  <si>
    <t>Pol19</t>
  </si>
  <si>
    <t>Regulace topení a TUV                             dodá TT Dodá TT</t>
  </si>
  <si>
    <t>-489346661</t>
  </si>
  <si>
    <t>229</t>
  </si>
  <si>
    <t>Pol2</t>
  </si>
  <si>
    <t>Vodič CYKY      vč. krabic KR 97 /5,  KPR 68 3Jx1,5  (3Cx1,5)</t>
  </si>
  <si>
    <t>542874014</t>
  </si>
  <si>
    <t>230</t>
  </si>
  <si>
    <t>Pol20</t>
  </si>
  <si>
    <t>Svorka BERNARD</t>
  </si>
  <si>
    <t>-957172196</t>
  </si>
  <si>
    <t>231</t>
  </si>
  <si>
    <t>Pol21</t>
  </si>
  <si>
    <t>Trubka MONOFLEX  1425</t>
  </si>
  <si>
    <t>-152885147</t>
  </si>
  <si>
    <t>232</t>
  </si>
  <si>
    <t>Pol22</t>
  </si>
  <si>
    <t>1432</t>
  </si>
  <si>
    <t>1242155349</t>
  </si>
  <si>
    <t>233</t>
  </si>
  <si>
    <t>Pol23</t>
  </si>
  <si>
    <t>1450</t>
  </si>
  <si>
    <t>-1698330192</t>
  </si>
  <si>
    <t>234</t>
  </si>
  <si>
    <t>Pol24</t>
  </si>
  <si>
    <t>Hlásič požáru BUSCH -Rauchalarm</t>
  </si>
  <si>
    <t>-1807769374</t>
  </si>
  <si>
    <t>235</t>
  </si>
  <si>
    <t>Pol25</t>
  </si>
  <si>
    <t>Reléový modul- propojení 0,5 mm2</t>
  </si>
  <si>
    <t>864691174</t>
  </si>
  <si>
    <t>236</t>
  </si>
  <si>
    <t>Pol26</t>
  </si>
  <si>
    <t>Protipožární přepážky a prostupy</t>
  </si>
  <si>
    <t>kp</t>
  </si>
  <si>
    <t>-1639345085</t>
  </si>
  <si>
    <t>237</t>
  </si>
  <si>
    <t>Pol27</t>
  </si>
  <si>
    <t>Protipožární nátěry rozvodných krabic na únikových cestách</t>
  </si>
  <si>
    <t>1897952405</t>
  </si>
  <si>
    <t>238</t>
  </si>
  <si>
    <t>Pol28</t>
  </si>
  <si>
    <t>kompletace a pomocný materiál</t>
  </si>
  <si>
    <t>-683922631</t>
  </si>
  <si>
    <t>239</t>
  </si>
  <si>
    <t>Pol29</t>
  </si>
  <si>
    <t>koordinace s ostatními profesemi</t>
  </si>
  <si>
    <t>-540816016</t>
  </si>
  <si>
    <t>240</t>
  </si>
  <si>
    <t>Pol3</t>
  </si>
  <si>
    <t>Vodič CYKY      vč. krabic KR 97 /5,  KPR 68 3Ox1,5 (3Ax1,5)</t>
  </si>
  <si>
    <t>-1392296818</t>
  </si>
  <si>
    <t>241</t>
  </si>
  <si>
    <t>Pol30</t>
  </si>
  <si>
    <t>revizní práce měření</t>
  </si>
  <si>
    <t>-435695176</t>
  </si>
  <si>
    <t>242</t>
  </si>
  <si>
    <t>Pol31</t>
  </si>
  <si>
    <t>spolupráce s revizním technikem</t>
  </si>
  <si>
    <t>38151436</t>
  </si>
  <si>
    <t>243</t>
  </si>
  <si>
    <t>Pol32</t>
  </si>
  <si>
    <t>podružný materiál</t>
  </si>
  <si>
    <t>-692860069</t>
  </si>
  <si>
    <t>244</t>
  </si>
  <si>
    <t>Pol33</t>
  </si>
  <si>
    <t>vypracování dokumentace skutečného stavu</t>
  </si>
  <si>
    <t>-2003487395</t>
  </si>
  <si>
    <t>Poznámka k položce:
Výpis materiálu vypracován dle projektu pro Stavební povolení.</t>
  </si>
  <si>
    <t>245</t>
  </si>
  <si>
    <t>Pol4</t>
  </si>
  <si>
    <t>Vodič CYKY      vč. krabic KR 97 /5,  KPR 68 5Ox1,5 (5Dx1,5)</t>
  </si>
  <si>
    <t>-999833598</t>
  </si>
  <si>
    <t>246</t>
  </si>
  <si>
    <t>Pol5</t>
  </si>
  <si>
    <t>Vodič CYKY      vč. krabic KR 97 /5,  KPR 68 5Jx1,5  (5Cx1,5)</t>
  </si>
  <si>
    <t>-432110461</t>
  </si>
  <si>
    <t>247</t>
  </si>
  <si>
    <t>Pol6</t>
  </si>
  <si>
    <t>Vodič CYKY      vč. krabic KR 97 /5,  KPR 68 3Jx2,5  (3Cx2,5)</t>
  </si>
  <si>
    <t>-1140872872</t>
  </si>
  <si>
    <t>248</t>
  </si>
  <si>
    <t>Pol7</t>
  </si>
  <si>
    <t>Vodič CYKY 5Jx4  (5Cx4)</t>
  </si>
  <si>
    <t>-101344998</t>
  </si>
  <si>
    <t>249</t>
  </si>
  <si>
    <t>Pol8</t>
  </si>
  <si>
    <t>Vodič CYKY 4Jx16  (4Bx16)</t>
  </si>
  <si>
    <t>-581888487</t>
  </si>
  <si>
    <t>Poznámka k položce:
V lehkých příčkách nutno použít krabice. ;  KP 64LA,KP 64/2L a odbočných KR 97/L, KO 110/L</t>
  </si>
  <si>
    <t>250</t>
  </si>
  <si>
    <t>Pol9</t>
  </si>
  <si>
    <t>Vodič CY2,5 vč. svorek</t>
  </si>
  <si>
    <t>856209972</t>
  </si>
  <si>
    <t>740 - 2</t>
  </si>
  <si>
    <t>svítidla</t>
  </si>
  <si>
    <t>251</t>
  </si>
  <si>
    <t>Pol1.1</t>
  </si>
  <si>
    <t>Nouzové-Piktogram</t>
  </si>
  <si>
    <t>929553749</t>
  </si>
  <si>
    <t>252</t>
  </si>
  <si>
    <t>Pol10.1</t>
  </si>
  <si>
    <t>Motorový pohon vrat</t>
  </si>
  <si>
    <t>-983718251</t>
  </si>
  <si>
    <t>253</t>
  </si>
  <si>
    <t>Pol11.1</t>
  </si>
  <si>
    <t>Ventilátor</t>
  </si>
  <si>
    <t>1414717668</t>
  </si>
  <si>
    <t>254</t>
  </si>
  <si>
    <t>Pol12.1</t>
  </si>
  <si>
    <t>Topný žebřík kombi</t>
  </si>
  <si>
    <t>771455831</t>
  </si>
  <si>
    <t>255</t>
  </si>
  <si>
    <t>Pol2.1</t>
  </si>
  <si>
    <t>Informační  panel</t>
  </si>
  <si>
    <t>-1783824606</t>
  </si>
  <si>
    <t>256</t>
  </si>
  <si>
    <t>Pol3.1</t>
  </si>
  <si>
    <t>Stropní  svítidlo IP44</t>
  </si>
  <si>
    <t>-1981660510</t>
  </si>
  <si>
    <t>257</t>
  </si>
  <si>
    <t>Pol4.1</t>
  </si>
  <si>
    <t>Svítidlo se dvěmi LED zářivkami-60cm</t>
  </si>
  <si>
    <t>-104803616</t>
  </si>
  <si>
    <t>258</t>
  </si>
  <si>
    <t>Pol5.1</t>
  </si>
  <si>
    <t>nástěnné svítidlo 60W, min. IP44</t>
  </si>
  <si>
    <t>-1753032522</t>
  </si>
  <si>
    <t>259</t>
  </si>
  <si>
    <t>Pol6.1</t>
  </si>
  <si>
    <t>zářivkové  svítidlo LED 60W,min IP44</t>
  </si>
  <si>
    <t>-1219250851</t>
  </si>
  <si>
    <t>260</t>
  </si>
  <si>
    <t>Pol7.1</t>
  </si>
  <si>
    <t>zářivkové svítidlo 2xLED 30W, dark light</t>
  </si>
  <si>
    <t>1313069790</t>
  </si>
  <si>
    <t>261</t>
  </si>
  <si>
    <t>Pol8.1</t>
  </si>
  <si>
    <t>Venkovní svítidlo hřiště</t>
  </si>
  <si>
    <t>-1642032501</t>
  </si>
  <si>
    <t>262</t>
  </si>
  <si>
    <t>Pol9.1</t>
  </si>
  <si>
    <t>zářivkové svítidlo 2x36W, min.IP44</t>
  </si>
  <si>
    <t>-193403046</t>
  </si>
  <si>
    <t>Poznámka k položce:
Spotřebiče</t>
  </si>
  <si>
    <t>740 - 3</t>
  </si>
  <si>
    <t>přístroje</t>
  </si>
  <si>
    <t>263</t>
  </si>
  <si>
    <t>Pol34</t>
  </si>
  <si>
    <t>Dvě zásuvky v rámečku</t>
  </si>
  <si>
    <t>-946856970</t>
  </si>
  <si>
    <t>Poznámka k položce:
Dle výběru architekta a uživatele</t>
  </si>
  <si>
    <t>264</t>
  </si>
  <si>
    <t>Pol35</t>
  </si>
  <si>
    <t>Jednopólový vypínač se signálkou</t>
  </si>
  <si>
    <t>-38777022</t>
  </si>
  <si>
    <t>265</t>
  </si>
  <si>
    <t>Pol36</t>
  </si>
  <si>
    <t>Přepínač střídavý signalizační</t>
  </si>
  <si>
    <t>-1589831253</t>
  </si>
  <si>
    <t>266</t>
  </si>
  <si>
    <t>Pol37</t>
  </si>
  <si>
    <t>Sériový vypínač</t>
  </si>
  <si>
    <t>-589585543</t>
  </si>
  <si>
    <t>267</t>
  </si>
  <si>
    <t>Pol38</t>
  </si>
  <si>
    <t>Křížový vypínač IP44</t>
  </si>
  <si>
    <t>-1085098136</t>
  </si>
  <si>
    <t>268</t>
  </si>
  <si>
    <t>Pol39</t>
  </si>
  <si>
    <t>Pohybové čidlo</t>
  </si>
  <si>
    <t>-157162747</t>
  </si>
  <si>
    <t>Poznámka k položce:
Buschwachter 220</t>
  </si>
  <si>
    <t>269</t>
  </si>
  <si>
    <t>Pol40</t>
  </si>
  <si>
    <t>Tepelný vypínač-termostat</t>
  </si>
  <si>
    <t>-464824298</t>
  </si>
  <si>
    <t>Poznámka k položce:
Dodávka TT</t>
  </si>
  <si>
    <t>270</t>
  </si>
  <si>
    <t>Pol41</t>
  </si>
  <si>
    <t>Trojitá zásuvka</t>
  </si>
  <si>
    <t>-1185615900</t>
  </si>
  <si>
    <t>271</t>
  </si>
  <si>
    <t>Pol42</t>
  </si>
  <si>
    <t>Trojpólový vypínač se signálkou</t>
  </si>
  <si>
    <t>1623990381</t>
  </si>
  <si>
    <t>272</t>
  </si>
  <si>
    <t>Pol43</t>
  </si>
  <si>
    <t>Zásuvka 400V</t>
  </si>
  <si>
    <t>-2117800315</t>
  </si>
  <si>
    <t>273</t>
  </si>
  <si>
    <t>Pol44</t>
  </si>
  <si>
    <t>Zásuvka se svodičem D</t>
  </si>
  <si>
    <t>1686011055</t>
  </si>
  <si>
    <t>Poznámka k položce:
Odlišit od běžných zásuvek</t>
  </si>
  <si>
    <t>274</t>
  </si>
  <si>
    <t>Pol45</t>
  </si>
  <si>
    <t>Pospojování ochranné</t>
  </si>
  <si>
    <t>770852563</t>
  </si>
  <si>
    <t>740 - 4</t>
  </si>
  <si>
    <t>hromosvod</t>
  </si>
  <si>
    <t>275</t>
  </si>
  <si>
    <t>Pol46</t>
  </si>
  <si>
    <t>Hromosvod. svorka SK</t>
  </si>
  <si>
    <t>-1243583215</t>
  </si>
  <si>
    <t>276</t>
  </si>
  <si>
    <t>Pol47</t>
  </si>
  <si>
    <t>SP1</t>
  </si>
  <si>
    <t>636839647</t>
  </si>
  <si>
    <t>277</t>
  </si>
  <si>
    <t>Pol48</t>
  </si>
  <si>
    <t>SO</t>
  </si>
  <si>
    <t>548405771</t>
  </si>
  <si>
    <t>278</t>
  </si>
  <si>
    <t>Pol49</t>
  </si>
  <si>
    <t>SS</t>
  </si>
  <si>
    <t>-2022608039</t>
  </si>
  <si>
    <t>279</t>
  </si>
  <si>
    <t>Pol50</t>
  </si>
  <si>
    <t>SZ</t>
  </si>
  <si>
    <t>-717473779</t>
  </si>
  <si>
    <t>280</t>
  </si>
  <si>
    <t>Pol51</t>
  </si>
  <si>
    <t>Ochr. Úhelník a výstražný nápis</t>
  </si>
  <si>
    <t>-1400454372</t>
  </si>
  <si>
    <t>281</t>
  </si>
  <si>
    <t>Pol52</t>
  </si>
  <si>
    <t>Jímače 1,5 m</t>
  </si>
  <si>
    <t>1437674002</t>
  </si>
  <si>
    <t>282</t>
  </si>
  <si>
    <t>Pol53</t>
  </si>
  <si>
    <t>Jímače pomocné</t>
  </si>
  <si>
    <t>1577760048</t>
  </si>
  <si>
    <t>283</t>
  </si>
  <si>
    <t>Pol54</t>
  </si>
  <si>
    <t>Vodič AlMgSiO 8 na podpěrách</t>
  </si>
  <si>
    <t>1834957558</t>
  </si>
  <si>
    <t>284</t>
  </si>
  <si>
    <t>Pol55</t>
  </si>
  <si>
    <t>Vodič AlMgSiO 8 - svod</t>
  </si>
  <si>
    <t>1286465014</t>
  </si>
  <si>
    <t>285</t>
  </si>
  <si>
    <t>Pol56</t>
  </si>
  <si>
    <t>Vodič CUI - svod</t>
  </si>
  <si>
    <t>1640224068</t>
  </si>
  <si>
    <t>286</t>
  </si>
  <si>
    <t>Pol57</t>
  </si>
  <si>
    <t>Vodič FeZnO10</t>
  </si>
  <si>
    <t>-712130308</t>
  </si>
  <si>
    <t>287</t>
  </si>
  <si>
    <t>Pol58</t>
  </si>
  <si>
    <t>Vodič FeZn 30x4</t>
  </si>
  <si>
    <t>1851997288</t>
  </si>
  <si>
    <t>288</t>
  </si>
  <si>
    <t>Pol59</t>
  </si>
  <si>
    <t>Oddálený DEHNisoCOMBI nad anténou</t>
  </si>
  <si>
    <t>-1755578928</t>
  </si>
  <si>
    <t>740 - 5</t>
  </si>
  <si>
    <t>rozvaděč</t>
  </si>
  <si>
    <t>289</t>
  </si>
  <si>
    <t>Pol60</t>
  </si>
  <si>
    <t>Trojpól.jistič C 16 A</t>
  </si>
  <si>
    <t>-536819217</t>
  </si>
  <si>
    <t>290</t>
  </si>
  <si>
    <t>Pol61</t>
  </si>
  <si>
    <t>Jednopól.jistič C 10A</t>
  </si>
  <si>
    <t>-611820908</t>
  </si>
  <si>
    <t>291</t>
  </si>
  <si>
    <t>Pol62</t>
  </si>
  <si>
    <t>B 6 A</t>
  </si>
  <si>
    <t>1679496304</t>
  </si>
  <si>
    <t>292</t>
  </si>
  <si>
    <t>Pol63</t>
  </si>
  <si>
    <t>B 10 A</t>
  </si>
  <si>
    <t>-1051406848</t>
  </si>
  <si>
    <t>293</t>
  </si>
  <si>
    <t>Pol64</t>
  </si>
  <si>
    <t>B 16 A</t>
  </si>
  <si>
    <t>1000904174</t>
  </si>
  <si>
    <t>294</t>
  </si>
  <si>
    <t>Pol65</t>
  </si>
  <si>
    <t>Stykač Z-SCH230/40/40</t>
  </si>
  <si>
    <t>-107165299</t>
  </si>
  <si>
    <t>295</t>
  </si>
  <si>
    <t>Pol66</t>
  </si>
  <si>
    <t>Proudový chránič    PF7-25/4/003-G</t>
  </si>
  <si>
    <t>-1766936534</t>
  </si>
  <si>
    <t>296</t>
  </si>
  <si>
    <t>Pol67</t>
  </si>
  <si>
    <t>Proudový chránič /jistič PFL7-10/1N/003</t>
  </si>
  <si>
    <t>-213692236</t>
  </si>
  <si>
    <t>297</t>
  </si>
  <si>
    <t>Pol68</t>
  </si>
  <si>
    <t>Zaslepovací díl</t>
  </si>
  <si>
    <t>-817967364</t>
  </si>
  <si>
    <t>298</t>
  </si>
  <si>
    <t>Pol69</t>
  </si>
  <si>
    <t>Napaječ domácího zvonku</t>
  </si>
  <si>
    <t>-1202658382</t>
  </si>
  <si>
    <t>299</t>
  </si>
  <si>
    <t>Pol70</t>
  </si>
  <si>
    <t>Proudový chránič /jistič PFL7-16/1N/003</t>
  </si>
  <si>
    <t>1663795049</t>
  </si>
  <si>
    <t>300</t>
  </si>
  <si>
    <t>Pol71</t>
  </si>
  <si>
    <t>Svodič přepětí B+C</t>
  </si>
  <si>
    <t>1014496043</t>
  </si>
  <si>
    <t>301</t>
  </si>
  <si>
    <t>Pol72</t>
  </si>
  <si>
    <t>Vypínač SB 380A</t>
  </si>
  <si>
    <t>-819169940</t>
  </si>
  <si>
    <t>Poznámka k položce:
Umístění a vývody upřesnit při montáži ; Elektroměrový rozvaděč ER</t>
  </si>
  <si>
    <t>302</t>
  </si>
  <si>
    <t>Pol73</t>
  </si>
  <si>
    <t>Elektroměrový rozvaděč ER112/NVP7P-C-ČEZ</t>
  </si>
  <si>
    <t>-361162738</t>
  </si>
  <si>
    <t>Poznámka k položce:
DCK Holoubkov ; Elektroměrový rozváděč je tvořen samostatnou skříní (pilířem) a vnitřní výzbrojí pro jednosazbové měření . Vnitřní výzbroj se dle jednotlivých provedení sestává ze stavitelných úchytů pro upevnění elektroměru,  svorkovnice PEN a řadových svorek pro přívod a vývod. Silové vodiče jsou jednotné o průřezu 16mm2 umožňující osazení hlavního třífázového jističe do 63A. Kryty jsou upraveny na zaplombování. Rozváděče jsou dodávány bez hlavního jističe.</t>
  </si>
  <si>
    <t>303</t>
  </si>
  <si>
    <t>Pol74</t>
  </si>
  <si>
    <t>Označovací lišta</t>
  </si>
  <si>
    <t>-117174448</t>
  </si>
  <si>
    <t>304</t>
  </si>
  <si>
    <t>Pol75</t>
  </si>
  <si>
    <t>Popisný štítek</t>
  </si>
  <si>
    <t>-59338414</t>
  </si>
  <si>
    <t>305</t>
  </si>
  <si>
    <t>Pol76</t>
  </si>
  <si>
    <t>Trojpól.jistič B 40A</t>
  </si>
  <si>
    <t>-84386477</t>
  </si>
  <si>
    <t>306</t>
  </si>
  <si>
    <t>Pol77</t>
  </si>
  <si>
    <t>HDO</t>
  </si>
  <si>
    <t>318428534</t>
  </si>
  <si>
    <t>307</t>
  </si>
  <si>
    <t>Pol78</t>
  </si>
  <si>
    <t>Jednopól.jistič B 2 A</t>
  </si>
  <si>
    <t>677450318</t>
  </si>
  <si>
    <t>751</t>
  </si>
  <si>
    <t>Vzduchotechnika</t>
  </si>
  <si>
    <t>308</t>
  </si>
  <si>
    <t>751 - 1</t>
  </si>
  <si>
    <t>vzduchotechnika</t>
  </si>
  <si>
    <t>1806929195</t>
  </si>
  <si>
    <t>762</t>
  </si>
  <si>
    <t>Konstrukce tesařské</t>
  </si>
  <si>
    <t>309</t>
  </si>
  <si>
    <t>762083122</t>
  </si>
  <si>
    <t>Práce společné pro tesařské konstrukce impregnace řeziva máčením proti dřevokaznému hmyzu, houbám a plísním, třída ohrožení 3 a 4 (dřevo v exteriéru)</t>
  </si>
  <si>
    <t>1480759392</t>
  </si>
  <si>
    <t>specifikace z rozpočtu</t>
  </si>
  <si>
    <t>k oddílu 763 ..</t>
  </si>
  <si>
    <t>0,978</t>
  </si>
  <si>
    <t>310</t>
  </si>
  <si>
    <t>762341026</t>
  </si>
  <si>
    <t>Bednění a laťování bednění střech rovných sklonu do 60 st. s vyřezáním otvorů z dřevoštěpkových desek [OSB] šroubovaných na krokve 22 mm na pero a drážku, tloušťky desky</t>
  </si>
  <si>
    <t>-1608475243</t>
  </si>
  <si>
    <t>plocha střechy</t>
  </si>
  <si>
    <t>318,52/cos(6,7)</t>
  </si>
  <si>
    <t>311</t>
  </si>
  <si>
    <t>762395000</t>
  </si>
  <si>
    <t>Spojovací prostředky krovů, bednění a laťování, nadstřešních konstrukcí svory, prkna, hřebíky, pásová ocel, vruty</t>
  </si>
  <si>
    <t>1768742881</t>
  </si>
  <si>
    <t xml:space="preserve">pro bednění </t>
  </si>
  <si>
    <t>320,710*0,022</t>
  </si>
  <si>
    <t>312</t>
  </si>
  <si>
    <t>762429001</t>
  </si>
  <si>
    <t>Obložení stropů nebo střešních podhledů montáž roštu podkladového</t>
  </si>
  <si>
    <t>1211221295</t>
  </si>
  <si>
    <t>podbití přesahů střech</t>
  </si>
  <si>
    <t>9,35*2*2</t>
  </si>
  <si>
    <t>36,00*4</t>
  </si>
  <si>
    <t>36,00*2</t>
  </si>
  <si>
    <t>313</t>
  </si>
  <si>
    <t>605141130</t>
  </si>
  <si>
    <t>řezivo jehličnaté,střešní latě impregnované dl 2 - 3,5 m</t>
  </si>
  <si>
    <t>1028947191</t>
  </si>
  <si>
    <t>specifikace materiálu</t>
  </si>
  <si>
    <t>253,40*0,04*0,06*1,10</t>
  </si>
  <si>
    <t>314</t>
  </si>
  <si>
    <t>762439001</t>
  </si>
  <si>
    <t>Obložení stěn montáž roštu podkladového</t>
  </si>
  <si>
    <t>1197889512</t>
  </si>
  <si>
    <t>pro obkad vazníkové konstrukce krovu svislý - při použití 3 mb na 1m2 latí</t>
  </si>
  <si>
    <t>36,00*1,55*3</t>
  </si>
  <si>
    <t>(1,90+6,825)*0,85*3</t>
  </si>
  <si>
    <t>(1,50+5,45)*0,75*3</t>
  </si>
  <si>
    <t>(1,5+5,75)*0,65*3</t>
  </si>
  <si>
    <t>15,075*0,45*3</t>
  </si>
  <si>
    <t>6,050*0,85*3</t>
  </si>
  <si>
    <t>(0,70*6,05)/2*3</t>
  </si>
  <si>
    <t>9,35*0,45*3</t>
  </si>
  <si>
    <t>(9,35*1,10)/2*3</t>
  </si>
  <si>
    <t>315</t>
  </si>
  <si>
    <t>-2136220214</t>
  </si>
  <si>
    <t>289,608*0,04*0,06*1,10</t>
  </si>
  <si>
    <t>316</t>
  </si>
  <si>
    <t>762495000</t>
  </si>
  <si>
    <t>Spojovací prostředky olištování spár, obložení stropů, střešních podhledů a stěn hřebíky, vruty</t>
  </si>
  <si>
    <t>992531860</t>
  </si>
  <si>
    <t>specifikikace z rozpočtu</t>
  </si>
  <si>
    <t>96,538+50,540</t>
  </si>
  <si>
    <t>317</t>
  </si>
  <si>
    <t>998762201</t>
  </si>
  <si>
    <t>Přesun hmot pro konstrukce tesařské stanovený procentní sazbou (%) z ceny vodorovná dopravní vzdálenost do 50 m v objektech výšky do 6 m</t>
  </si>
  <si>
    <t>-545625784</t>
  </si>
  <si>
    <t>763</t>
  </si>
  <si>
    <t>Konstrukce suché výstavby</t>
  </si>
  <si>
    <t>318</t>
  </si>
  <si>
    <t>763131432</t>
  </si>
  <si>
    <t>Podhled ze sádrokartonových desek dvouvrstvá zavěšená spodní konstrukce z ocelových profilů CD, UD jednoduše opláštěná deskou protipožární DF, tl. 15 mm, bez TI</t>
  </si>
  <si>
    <t>698921344</t>
  </si>
  <si>
    <t>podhled - skladba S 4,  - výměra dle tabulke podlah</t>
  </si>
  <si>
    <t>11,20+4,80+30,10+114,30+24,40</t>
  </si>
  <si>
    <t>319</t>
  </si>
  <si>
    <t>763131471.1</t>
  </si>
  <si>
    <t>Podhled ze sádrokartonových desek dvouvrstvá zavěšená spodní konstrukce z ocelových profilů CD, UD jednoduše opláštěná deskou impregnovanou protipožární H2DF, tl. 12,5 mm, bez TI</t>
  </si>
  <si>
    <t>-1792376723</t>
  </si>
  <si>
    <t>320</t>
  </si>
  <si>
    <t>763131714</t>
  </si>
  <si>
    <t>Podhled ze sádrokartonových desek ostatní práce a konstrukce na podhledech ze sádrokartonových desek základní penetrační nátěr</t>
  </si>
  <si>
    <t>-1958785579</t>
  </si>
  <si>
    <t>321</t>
  </si>
  <si>
    <t>763131751</t>
  </si>
  <si>
    <t>Podhled ze sádrokartonových desek ostatní práce a konstrukce na podhledech ze sádrokartonových desek montáž parotěsné zábrany</t>
  </si>
  <si>
    <t>844126010</t>
  </si>
  <si>
    <t>322</t>
  </si>
  <si>
    <t>283292600</t>
  </si>
  <si>
    <t>fólie hořlavá parotěsná pro interiér (reakce na oheň - třída F) 140 g/m2</t>
  </si>
  <si>
    <t>1799367317</t>
  </si>
  <si>
    <t>259,532*1,1</t>
  </si>
  <si>
    <t>323</t>
  </si>
  <si>
    <t>763732113</t>
  </si>
  <si>
    <t>Montáž střešní konstrukce do 10 m výšky římsy opláštění střechy, štítů, říms, dýmníků a světlíkových obrub z vazníků příhradových, konstrukční délky do 9,0 m</t>
  </si>
  <si>
    <t>218686553</t>
  </si>
  <si>
    <t>příhradové konstrukce krovu</t>
  </si>
  <si>
    <t>9,35*16</t>
  </si>
  <si>
    <t>8,35*7</t>
  </si>
  <si>
    <t>7,35*8</t>
  </si>
  <si>
    <t>6,05*8</t>
  </si>
  <si>
    <t>324</t>
  </si>
  <si>
    <t>999VAZ 001</t>
  </si>
  <si>
    <t>jiný materiál</t>
  </si>
  <si>
    <t>-1187434810</t>
  </si>
  <si>
    <t>315,25</t>
  </si>
  <si>
    <t>325</t>
  </si>
  <si>
    <t>763734111</t>
  </si>
  <si>
    <t>Montáž střešní konstrukce do 10 m výšky římsy opláštění střechy, štítů, říms, dýmníků a světlíkových obrub z ostatních prvků, krokví, vaznic, ztužidel, zavětrování, průřezové plochy do 50 cm2</t>
  </si>
  <si>
    <t>-314516795</t>
  </si>
  <si>
    <t>zavětrování vazníkové konstrukce</t>
  </si>
  <si>
    <t>36,40/cos(45)*6</t>
  </si>
  <si>
    <t>326</t>
  </si>
  <si>
    <t>605110420</t>
  </si>
  <si>
    <t>řezivo jehličnaté - středové SM tl. 33-100 mm, jakost III, 4 - 5 m</t>
  </si>
  <si>
    <t>-1116891909</t>
  </si>
  <si>
    <t>specifikace materiálu (prkna na zavětrování vazníkové konstrukce)</t>
  </si>
  <si>
    <t>308,864*0,024*0,12*1,10</t>
  </si>
  <si>
    <t>327</t>
  </si>
  <si>
    <t>998763200</t>
  </si>
  <si>
    <t>Přesun hmot pro dřevostavby stanovený procentní sazbou (%) z ceny vodorovná dopravní vzdálenost do 50 m v objektech výšky do 6 m</t>
  </si>
  <si>
    <t>-1595538672</t>
  </si>
  <si>
    <t>764</t>
  </si>
  <si>
    <t>Konstrukce klempířské</t>
  </si>
  <si>
    <t>328</t>
  </si>
  <si>
    <t>764121411</t>
  </si>
  <si>
    <t>Krytina z hliníkového plechu s úpravou u okapů, prostupů a výčnělků střechy rovné drážkováním ze svitků rš 670 mm, sklon střechy do 30 st.</t>
  </si>
  <si>
    <t>1562428560</t>
  </si>
  <si>
    <t>329</t>
  </si>
  <si>
    <t>764121491</t>
  </si>
  <si>
    <t>Krytina z hliníkového plechu s úpravou u okapů, prostupů a výčnělků Příplatek k cenám za těsnění drážek ve sklonu do 10 st.</t>
  </si>
  <si>
    <t>-1520346993</t>
  </si>
  <si>
    <t>330</t>
  </si>
  <si>
    <t>764222403</t>
  </si>
  <si>
    <t>Oplechování střešních prvků z hliníkového plechu štítu závětrnou lištou rš 250 mm</t>
  </si>
  <si>
    <t>-1031437691</t>
  </si>
  <si>
    <t>ukončení štítových hran a ukončení horní hrany pultové střechy</t>
  </si>
  <si>
    <t>(9,35+6,050)/cos(6,7)</t>
  </si>
  <si>
    <t>36,40</t>
  </si>
  <si>
    <t>331</t>
  </si>
  <si>
    <t>764222433</t>
  </si>
  <si>
    <t>Oplechování střešních prvků z hliníkového plechu okapu okapovým plechem střechy rovné rš 250 mm</t>
  </si>
  <si>
    <t>-1113703068</t>
  </si>
  <si>
    <t>K-2 okapová hrana</t>
  </si>
  <si>
    <t>15,075+1,50+5,75+1,50+5,45+1,90+6,285</t>
  </si>
  <si>
    <t>332</t>
  </si>
  <si>
    <t>764226444</t>
  </si>
  <si>
    <t>Oplechování parapetů z hliníkového plechu rovných celoplošně lepené, bez rohů rš 330 mm</t>
  </si>
  <si>
    <t>1497415903</t>
  </si>
  <si>
    <t>K-1 parapety</t>
  </si>
  <si>
    <t>1,00*21</t>
  </si>
  <si>
    <t>333</t>
  </si>
  <si>
    <t>764326403</t>
  </si>
  <si>
    <t>Lemování ventilačních nástavců z hliníkového plechu výšky do 1000 mm, se stříškou střech s krytinou prejzovou nebo vlnitou, průměru přes 100 do 150 mm</t>
  </si>
  <si>
    <t>843071496</t>
  </si>
  <si>
    <t>odvětrání kanalizace a vzduchospalinová cesta</t>
  </si>
  <si>
    <t>334</t>
  </si>
  <si>
    <t>764521404</t>
  </si>
  <si>
    <t>Žlab podokapní z hliníkového plechu včetně háků a čel půlkruhový rš 330 mm</t>
  </si>
  <si>
    <t>-995658375</t>
  </si>
  <si>
    <t>K-3, K-5 okapový žlab</t>
  </si>
  <si>
    <t>335</t>
  </si>
  <si>
    <t>764521444</t>
  </si>
  <si>
    <t>Žlab podokapní z hliníkového plechu včetně háků a čel kotlík oválný (trychtýřový), rš žlabu/průměr svodu 330/100 mm</t>
  </si>
  <si>
    <t>313982180</t>
  </si>
  <si>
    <t>336</t>
  </si>
  <si>
    <t>764528422</t>
  </si>
  <si>
    <t>Svod z hliníkového plechu včetně objímek, kolen a odskoků kruhový, průměru 100 mm</t>
  </si>
  <si>
    <t>-701063232</t>
  </si>
  <si>
    <t>K-4 okapové svody</t>
  </si>
  <si>
    <t>337</t>
  </si>
  <si>
    <t>998764201</t>
  </si>
  <si>
    <t>Přesun hmot pro konstrukce klempířské stanovený procentní sazbou (%) z ceny vodorovná dopravní vzdálenost do 50 m v objektech výšky do 6 m</t>
  </si>
  <si>
    <t>1501016867</t>
  </si>
  <si>
    <t>765</t>
  </si>
  <si>
    <t>Krytina skládaná</t>
  </si>
  <si>
    <t>338</t>
  </si>
  <si>
    <t>765191001</t>
  </si>
  <si>
    <t>Montáž pojistné hydroizolační fólie kladené ve sklonu do 20 st. lepením (vodotěsné podstřeší) na bednění nebo tepelnou izolaci</t>
  </si>
  <si>
    <t>-980787227</t>
  </si>
  <si>
    <t>339</t>
  </si>
  <si>
    <t>283292950</t>
  </si>
  <si>
    <t>membrána podstřešní (reakce na oheň - třída E) 150 g/m2 s aplikovanou spojovací páskou</t>
  </si>
  <si>
    <t>-1956763818</t>
  </si>
  <si>
    <t>speciifkace materiálu</t>
  </si>
  <si>
    <t>320,71*1,15</t>
  </si>
  <si>
    <t>340</t>
  </si>
  <si>
    <t>998765201</t>
  </si>
  <si>
    <t>Přesun hmot pro krytiny skládané stanovený procentní sazbou (%) z ceny vodorovná dopravní vzdálenost do 50 m v objektech výšky do 6 m</t>
  </si>
  <si>
    <t>-1916464813</t>
  </si>
  <si>
    <t>766</t>
  </si>
  <si>
    <t>Konstrukce truhlářské</t>
  </si>
  <si>
    <t>341</t>
  </si>
  <si>
    <t>766411212</t>
  </si>
  <si>
    <t>Montáž obložení stěn plochy do 1 m2 palubkami na pero a drážku z měkkého dřeva, šířky přes 60 do 80 mm</t>
  </si>
  <si>
    <t>-1126068395</t>
  </si>
  <si>
    <t xml:space="preserve">pro obkad vazníkové konstrukce krovu svislý </t>
  </si>
  <si>
    <t>36,00*1,55</t>
  </si>
  <si>
    <t>(1,90+6,825)*0,85</t>
  </si>
  <si>
    <t>(1,50+5,45)*0,75</t>
  </si>
  <si>
    <t>(1,5+5,75)*0,65</t>
  </si>
  <si>
    <t>15,075*0,45</t>
  </si>
  <si>
    <t>6,050*0,85</t>
  </si>
  <si>
    <t>(0,70*6,05)/2</t>
  </si>
  <si>
    <t>9,35*0,45</t>
  </si>
  <si>
    <t>(9,35*1,10)/2</t>
  </si>
  <si>
    <t>342</t>
  </si>
  <si>
    <t>611911550</t>
  </si>
  <si>
    <t>palubky obkladové SM profil klasický 19 x 116 mm A/B</t>
  </si>
  <si>
    <t>-530183028</t>
  </si>
  <si>
    <t xml:space="preserve">obkad vazníkové konstrukce krovu svislý </t>
  </si>
  <si>
    <t>36,00*1,55*1,10</t>
  </si>
  <si>
    <t>(1,90+6,825)*0,85*1,10</t>
  </si>
  <si>
    <t>(1,50+5,45)*0,75*1,10</t>
  </si>
  <si>
    <t>(1,5+5,75)*0,65*1,10</t>
  </si>
  <si>
    <t>15,075*0,45*1,10</t>
  </si>
  <si>
    <t>6,050*0,85*1,10</t>
  </si>
  <si>
    <t>(0,70*6,05)/2*1,10</t>
  </si>
  <si>
    <t>9,35*0,45*1,10</t>
  </si>
  <si>
    <t>(9,35*1,10)/2*1,10</t>
  </si>
  <si>
    <t>343</t>
  </si>
  <si>
    <t>766421212</t>
  </si>
  <si>
    <t>Montáž obložení podhledů jednoduchých palubkami na pero a drážku z měkkého dřeva, šířky přes 60 do 80 mm</t>
  </si>
  <si>
    <t>-643240490</t>
  </si>
  <si>
    <t>plocha podbití</t>
  </si>
  <si>
    <t>9,35*0,20*2</t>
  </si>
  <si>
    <t>36,00*1,00</t>
  </si>
  <si>
    <t>36,00*0,30</t>
  </si>
  <si>
    <t>344</t>
  </si>
  <si>
    <t>537917835</t>
  </si>
  <si>
    <t>253,40*1,10</t>
  </si>
  <si>
    <t>345</t>
  </si>
  <si>
    <t>766622131</t>
  </si>
  <si>
    <t>Montáž oken plastových včetně montáže rámu na polyuretanovou pěnu plochy přes 1 m2 otevíravých nebo sklápěcích do zdiva, výšky do 1,5 m</t>
  </si>
  <si>
    <t>-870389090</t>
  </si>
  <si>
    <t>plastové okbo dle ozn</t>
  </si>
  <si>
    <t>ozn O 1</t>
  </si>
  <si>
    <t>0,98*1,48*16</t>
  </si>
  <si>
    <t>346</t>
  </si>
  <si>
    <t>611 o 1</t>
  </si>
  <si>
    <t>ozn O 1 - okno plastové 980 x 1480 mm</t>
  </si>
  <si>
    <t>654352028</t>
  </si>
  <si>
    <t>okno plastové v provedení dle tabulky výroků - kompletní provedení</t>
  </si>
  <si>
    <t>347</t>
  </si>
  <si>
    <t>766622216</t>
  </si>
  <si>
    <t>Montáž oken plastových plochy do 1 m2 včetně montáže rámu na polyuretanovou pěnu otevíravých nebo sklápěcích do zdiva</t>
  </si>
  <si>
    <t>-769847021</t>
  </si>
  <si>
    <t>ozn O 2</t>
  </si>
  <si>
    <t>348</t>
  </si>
  <si>
    <t>611 o 2</t>
  </si>
  <si>
    <t>542031842</t>
  </si>
  <si>
    <t>349</t>
  </si>
  <si>
    <t>766660001</t>
  </si>
  <si>
    <t>Montáž dveřních křídel dřevěných nebo plastových otevíravých do ocelové zárubně povrchově upravených jednokřídlových, šířky do 800 mm</t>
  </si>
  <si>
    <t>1167397298</t>
  </si>
  <si>
    <t>dveře dle ozn D 1</t>
  </si>
  <si>
    <t>350</t>
  </si>
  <si>
    <t>611 D 1</t>
  </si>
  <si>
    <t>ozn D 1 - dveře dřevění vnitřní 700 x 1970 mm</t>
  </si>
  <si>
    <t>1827463701</t>
  </si>
  <si>
    <t>dveře vnitřní v provedení dle tabulky výrobků - včetně kování, zámku a povrchové úpravy</t>
  </si>
  <si>
    <t>351</t>
  </si>
  <si>
    <t>766660021</t>
  </si>
  <si>
    <t>Montáž dveřních křídel dřevěných nebo plastových otevíravých do ocelové zárubně protipožárních jednokřídlových, šířky do 800 mm</t>
  </si>
  <si>
    <t>603324567</t>
  </si>
  <si>
    <t xml:space="preserve">pro dveře dle ozn </t>
  </si>
  <si>
    <t>D 2</t>
  </si>
  <si>
    <t>D 3</t>
  </si>
  <si>
    <t>352</t>
  </si>
  <si>
    <t>611 D 2</t>
  </si>
  <si>
    <t>-198304774</t>
  </si>
  <si>
    <t>1+2</t>
  </si>
  <si>
    <t>353</t>
  </si>
  <si>
    <t>611 D 3</t>
  </si>
  <si>
    <t>474297801</t>
  </si>
  <si>
    <t>354</t>
  </si>
  <si>
    <t>766660022</t>
  </si>
  <si>
    <t>Montáž dveřních křídel dřevěných nebo plastových otevíravých do ocelové zárubně protipožárních jednokřídlových, šířky přes 800 mm</t>
  </si>
  <si>
    <t>-1709655673</t>
  </si>
  <si>
    <t>D 4</t>
  </si>
  <si>
    <t>355</t>
  </si>
  <si>
    <t>611 D 4</t>
  </si>
  <si>
    <t>496524452</t>
  </si>
  <si>
    <t>356</t>
  </si>
  <si>
    <t>766660451</t>
  </si>
  <si>
    <t>Montáž dveřních křídel dřevěných nebo plastových vchodových dveří včetně rámu do zdiva dvoukřídlových bez nadsvětlíku</t>
  </si>
  <si>
    <t>156416119</t>
  </si>
  <si>
    <t>pro dveře dle ozn O 3</t>
  </si>
  <si>
    <t>357</t>
  </si>
  <si>
    <t>611 o 3</t>
  </si>
  <si>
    <t>1120386686</t>
  </si>
  <si>
    <t>dveře plastové v provedení dle tabulky výroků - kompletní provedení</t>
  </si>
  <si>
    <t>358</t>
  </si>
  <si>
    <t>766694111</t>
  </si>
  <si>
    <t>Montáž ostatních truhlářských konstrukcí parapetních desek dřevěných nebo plastových šířky do 300 mm, délky do 1000 mm</t>
  </si>
  <si>
    <t>-1343568067</t>
  </si>
  <si>
    <t>pro okna dle ozn O 1, 2</t>
  </si>
  <si>
    <t>16+5</t>
  </si>
  <si>
    <t>359</t>
  </si>
  <si>
    <t>611444030</t>
  </si>
  <si>
    <t>parapet plastový vnitřní - komůrkový 35 x 2 x 100 cm</t>
  </si>
  <si>
    <t>2006775339</t>
  </si>
  <si>
    <t>360</t>
  </si>
  <si>
    <t>998766201</t>
  </si>
  <si>
    <t>Přesun hmot pro konstrukce truhlářské stanovený procentní sazbou (%) z ceny vodorovná dopravní vzdálenost do 50 m v objektech výšky do 6 m</t>
  </si>
  <si>
    <t>-2050137384</t>
  </si>
  <si>
    <t>767</t>
  </si>
  <si>
    <t>Konstrukce zámečnické</t>
  </si>
  <si>
    <t>361</t>
  </si>
  <si>
    <t>767153110</t>
  </si>
  <si>
    <t>Montáž přestavitelných a mobilních příček mobilních nezávěsných modul plný, výšky do 3 m</t>
  </si>
  <si>
    <t>387280829</t>
  </si>
  <si>
    <t>m 105</t>
  </si>
  <si>
    <t>2,00*2,10</t>
  </si>
  <si>
    <t>362</t>
  </si>
  <si>
    <t>590 př - 1</t>
  </si>
  <si>
    <t>příčka přestavitelná 2000 x 2100 mm s dveřmi    600 x 1970 mm</t>
  </si>
  <si>
    <t>-523407239</t>
  </si>
  <si>
    <t>363</t>
  </si>
  <si>
    <t>767651112</t>
  </si>
  <si>
    <t>Montáž vrat garážových nebo průmyslových sekčních zajížděcích pod strop, plochy přes 6 do 9 m2</t>
  </si>
  <si>
    <t>2116747941</t>
  </si>
  <si>
    <t>pro vrata dle ozn D 5</t>
  </si>
  <si>
    <t>364</t>
  </si>
  <si>
    <t>553D 5</t>
  </si>
  <si>
    <t>vrata garážová sekční z  lamel 3000x2400 mm zateplená</t>
  </si>
  <si>
    <t>-1528878790</t>
  </si>
  <si>
    <t>vrata v provedení dle atbulky výrobků</t>
  </si>
  <si>
    <t>365</t>
  </si>
  <si>
    <t>767651121</t>
  </si>
  <si>
    <t>Montáž vrat garážových nebo průmyslových příslušenství sekčních vrat kliky se zámkem pro ruční otevírání</t>
  </si>
  <si>
    <t>595119222</t>
  </si>
  <si>
    <t>366</t>
  </si>
  <si>
    <t>767651126</t>
  </si>
  <si>
    <t>Montáž vrat garážových nebo průmyslových příslušenství sekčních vrat elektrického pohonu</t>
  </si>
  <si>
    <t>-935407193</t>
  </si>
  <si>
    <t>367</t>
  </si>
  <si>
    <t>553458770</t>
  </si>
  <si>
    <t>pohon garážových sekčních a výklopných vrat  max. 25 cyklů denně</t>
  </si>
  <si>
    <t>1780015228</t>
  </si>
  <si>
    <t>368</t>
  </si>
  <si>
    <t>553458860</t>
  </si>
  <si>
    <t>příslušenství garážových vrat - dálkové ovládání 4 kanály</t>
  </si>
  <si>
    <t>1557243234</t>
  </si>
  <si>
    <t>369</t>
  </si>
  <si>
    <t>998767201</t>
  </si>
  <si>
    <t>Přesun hmot pro zámečnické konstrukce stanovený procentní sazbou (%) z ceny vodorovná dopravní vzdálenost do 50 m v objektech výšky do 6 m</t>
  </si>
  <si>
    <t>-119824135</t>
  </si>
  <si>
    <t>771</t>
  </si>
  <si>
    <t>Podlahy z dlaždic</t>
  </si>
  <si>
    <t>370</t>
  </si>
  <si>
    <t>771474112</t>
  </si>
  <si>
    <t>Montáž soklíků z dlaždic keramických lepených flexibilním lepidlem rovných výšky přes 65 do 90 mm</t>
  </si>
  <si>
    <t>-9957407</t>
  </si>
  <si>
    <t>371</t>
  </si>
  <si>
    <t>771574113</t>
  </si>
  <si>
    <t>Montáž podlah z dlaždic keramických lepených flexibilním lepidlem režných nebo glazovaných hladkých přes 9 do 12 ks/ m2</t>
  </si>
  <si>
    <t>36117833</t>
  </si>
  <si>
    <t>11,20+4,90+7,20+5,40+3,20</t>
  </si>
  <si>
    <t>372</t>
  </si>
  <si>
    <t>597611100</t>
  </si>
  <si>
    <t>dlaždice keramické - dle výběru odběratele</t>
  </si>
  <si>
    <t>-502276104</t>
  </si>
  <si>
    <t>31,90*1,10</t>
  </si>
  <si>
    <t>26,35*0,10*1,15</t>
  </si>
  <si>
    <t>373</t>
  </si>
  <si>
    <t>771579191</t>
  </si>
  <si>
    <t>Montáž podlah z dlaždic keramických Příplatek k cenám za plochu do 5 m2 jednotlivě</t>
  </si>
  <si>
    <t>-807115583</t>
  </si>
  <si>
    <t>4,90+3,20</t>
  </si>
  <si>
    <t>374</t>
  </si>
  <si>
    <t>771579196</t>
  </si>
  <si>
    <t>Montáž podlah z dlaždic keramických Příplatek k cenám za  spárovací tmel</t>
  </si>
  <si>
    <t>1036610490</t>
  </si>
  <si>
    <t>dle montáže</t>
  </si>
  <si>
    <t>31,90</t>
  </si>
  <si>
    <t>375</t>
  </si>
  <si>
    <t>771591111</t>
  </si>
  <si>
    <t>Podlahy - ostatní práce penetrace podkladu</t>
  </si>
  <si>
    <t>1746146290</t>
  </si>
  <si>
    <t>376</t>
  </si>
  <si>
    <t>771591115</t>
  </si>
  <si>
    <t>Podlahy - ostatní práce spárování silikonem</t>
  </si>
  <si>
    <t>-1744726176</t>
  </si>
  <si>
    <t>377</t>
  </si>
  <si>
    <t>771591185</t>
  </si>
  <si>
    <t>Podlahy - ostatní práce řezání dlaždic keramických rovné</t>
  </si>
  <si>
    <t>1142305214</t>
  </si>
  <si>
    <t>378</t>
  </si>
  <si>
    <t>998771201</t>
  </si>
  <si>
    <t>Přesun hmot pro podlahy z dlaždic stanovený procentní sazbou (%) z ceny vodorovná dopravní vzdálenost do 50 m v objektech výšky do 6 m</t>
  </si>
  <si>
    <t>-1263223896</t>
  </si>
  <si>
    <t>776</t>
  </si>
  <si>
    <t>Podlahy povlakové</t>
  </si>
  <si>
    <t>379</t>
  </si>
  <si>
    <t>776111111</t>
  </si>
  <si>
    <t>Příprava podkladu broušení podlah nového podkladu anhydritového</t>
  </si>
  <si>
    <t>-1747817208</t>
  </si>
  <si>
    <t>podlaha - skladba S 2 - PVC</t>
  </si>
  <si>
    <t>30,10+114,30</t>
  </si>
  <si>
    <t>380</t>
  </si>
  <si>
    <t>776111311</t>
  </si>
  <si>
    <t>Příprava podkladu vysátí podlah</t>
  </si>
  <si>
    <t>-135722096</t>
  </si>
  <si>
    <t>381</t>
  </si>
  <si>
    <t>776121111</t>
  </si>
  <si>
    <t>Příprava podkladu penetrace vodou ředitelná na savý podklad (válečkováním) ředěná v poměru 1:3 podlah</t>
  </si>
  <si>
    <t>-503934110</t>
  </si>
  <si>
    <t>382</t>
  </si>
  <si>
    <t>776221111</t>
  </si>
  <si>
    <t>Montáž podlahovin z PVC lepením standardním lepidlem z pásů standardních</t>
  </si>
  <si>
    <t>604255450</t>
  </si>
  <si>
    <t>383</t>
  </si>
  <si>
    <t>284110000</t>
  </si>
  <si>
    <t>PVC heterogenní zátěžové antibakteriální, nášlapná vrstva 0,90 mm, R 10, zátěž 34/43, otlak do 0,03 mm, hořlavost Bfl S1</t>
  </si>
  <si>
    <t>-1350332203</t>
  </si>
  <si>
    <t>Poznámka k položce:
nášlapná vrstva 0,90 mm, R 10, zátěž 34/43, otlak do 0,03 mm, hořlavost Bfl S1</t>
  </si>
  <si>
    <t>144,40*1,1</t>
  </si>
  <si>
    <t>384</t>
  </si>
  <si>
    <t>776411111</t>
  </si>
  <si>
    <t>Montáž soklíků lepením obvodových, výšky do 80 mm</t>
  </si>
  <si>
    <t>-1056029739</t>
  </si>
  <si>
    <t>385</t>
  </si>
  <si>
    <t>284110060</t>
  </si>
  <si>
    <t xml:space="preserve">lišta speciální soklová PVC </t>
  </si>
  <si>
    <t>-457681991</t>
  </si>
  <si>
    <t>74,798*1,1</t>
  </si>
  <si>
    <t>386</t>
  </si>
  <si>
    <t>998776201</t>
  </si>
  <si>
    <t>Přesun hmot pro podlahy povlakové stanovený procentní sazbou (%) z ceny vodorovná dopravní vzdálenost do 50 m v objektech výšky do 6 m</t>
  </si>
  <si>
    <t>-1130420273</t>
  </si>
  <si>
    <t>777</t>
  </si>
  <si>
    <t>Podlahy lité</t>
  </si>
  <si>
    <t>387</t>
  </si>
  <si>
    <t>777612101.1</t>
  </si>
  <si>
    <t>Uzavírací  nátěr podlahy</t>
  </si>
  <si>
    <t>-226029111</t>
  </si>
  <si>
    <t>24,40</t>
  </si>
  <si>
    <t>soklíky</t>
  </si>
  <si>
    <t>((6,35+3,85)*2-3,00)*0,20</t>
  </si>
  <si>
    <t>781</t>
  </si>
  <si>
    <t>Dokončovací práce - obklady</t>
  </si>
  <si>
    <t>388</t>
  </si>
  <si>
    <t>781414112</t>
  </si>
  <si>
    <t>Montáž obkladů vnitřních stěn z obkladaček a dekorů (listel) pórovinových lepených flexibilním lepidlem z obkladaček pravoúhlých přes 22 do 25 ks/m2</t>
  </si>
  <si>
    <t>-1567209195</t>
  </si>
  <si>
    <t>obklady stěn</t>
  </si>
  <si>
    <t>m 104</t>
  </si>
  <si>
    <t>(3,175+2,275)*2*2,20</t>
  </si>
  <si>
    <t>(2,70+2,00)*2*2,20</t>
  </si>
  <si>
    <t>m 106</t>
  </si>
  <si>
    <t>(1,60+2,00)*2*2,20</t>
  </si>
  <si>
    <t>389</t>
  </si>
  <si>
    <t>597610000</t>
  </si>
  <si>
    <t>obkládačky keramické</t>
  </si>
  <si>
    <t>-501046695</t>
  </si>
  <si>
    <t>60,50*1,10</t>
  </si>
  <si>
    <t>390</t>
  </si>
  <si>
    <t>781419191</t>
  </si>
  <si>
    <t>Montáž obkladů vnitřních stěn z obkladaček a dekorů (listel) pórovinových Příplatek k cenám obkladaček za plochu do 10 m2 jednotlivě</t>
  </si>
  <si>
    <t>786334757</t>
  </si>
  <si>
    <t>60,50</t>
  </si>
  <si>
    <t>391</t>
  </si>
  <si>
    <t>781419195</t>
  </si>
  <si>
    <t>Montáž obkladů vnitřních stěn z obkladaček a dekorů (listel) pórovinových Příplatek k cenám obkladaček za spárování</t>
  </si>
  <si>
    <t>1448960112</t>
  </si>
  <si>
    <t>392</t>
  </si>
  <si>
    <t>781494111</t>
  </si>
  <si>
    <t>Ostatní prvky plastové profily ukončovací a dilatační lepené flexibilním lepidlem rohové</t>
  </si>
  <si>
    <t>405355926</t>
  </si>
  <si>
    <t>393</t>
  </si>
  <si>
    <t>781495111</t>
  </si>
  <si>
    <t>Ostatní prvky ostatní práce penetrace podkladu</t>
  </si>
  <si>
    <t>-335227408</t>
  </si>
  <si>
    <t>394</t>
  </si>
  <si>
    <t>781495115</t>
  </si>
  <si>
    <t>Ostatní prvky ostatní práce spárování silikonem</t>
  </si>
  <si>
    <t>-1554923396</t>
  </si>
  <si>
    <t>395</t>
  </si>
  <si>
    <t>781741122</t>
  </si>
  <si>
    <t>Montáž obkladů vnějších stěn z obkladaček hutných nebo polohutných kladených do malty přes 19 do 22 ks/m2</t>
  </si>
  <si>
    <t>1823150428</t>
  </si>
  <si>
    <t>sokl objektu</t>
  </si>
  <si>
    <t>(36,00+8,05-0,45*2+14,75+sqrt((1,00)^2+(1,00)^2)*2+sqrt((1,30)^2+(1,30)^2)+6,75-1,00+6,45-1,00+8,05-1,30+3,85)*0,50</t>
  </si>
  <si>
    <t>396</t>
  </si>
  <si>
    <t>597 obkl - 1</t>
  </si>
  <si>
    <t>keramicjý obklad mrazuvzdorný</t>
  </si>
  <si>
    <t>-884772926</t>
  </si>
  <si>
    <t>42,183*1,1</t>
  </si>
  <si>
    <t>397</t>
  </si>
  <si>
    <t>781749191</t>
  </si>
  <si>
    <t>Montáž obkladů vnějších stěn z obkladaček hutných nebo polohutných Příplatek k ceně za plochu do 10 m2 jednotlivě</t>
  </si>
  <si>
    <t>220438314</t>
  </si>
  <si>
    <t>42,183</t>
  </si>
  <si>
    <t>398</t>
  </si>
  <si>
    <t>781749192</t>
  </si>
  <si>
    <t>Montáž obkladů vnějších stěn z obkladaček hutných nebo polohutných Příplatek k ceně za obklady v omezeném prostoru</t>
  </si>
  <si>
    <t>844872964</t>
  </si>
  <si>
    <t>399</t>
  </si>
  <si>
    <t>781749195</t>
  </si>
  <si>
    <t xml:space="preserve">Montáž obkladů vnějších stěn z obkladaček hutných nebo polohutných Příplatek k ceně za spárování </t>
  </si>
  <si>
    <t>420332346</t>
  </si>
  <si>
    <t>400</t>
  </si>
  <si>
    <t>998781201</t>
  </si>
  <si>
    <t>Přesun hmot pro obklady keramické stanovený procentní sazbou (%) z ceny vodorovná dopravní vzdálenost do 50 m v objektech výšky do 6 m</t>
  </si>
  <si>
    <t>2068791649</t>
  </si>
  <si>
    <t>783</t>
  </si>
  <si>
    <t>Dokončovací práce - nátěry</t>
  </si>
  <si>
    <t>401</t>
  </si>
  <si>
    <t>783113101</t>
  </si>
  <si>
    <t>Napouštěcí nátěr truhlářských konstrukcí jednonásobný syntetický</t>
  </si>
  <si>
    <t>1995176979</t>
  </si>
  <si>
    <t>plocha palubek ve střešní části stavby oboustranně</t>
  </si>
  <si>
    <t>(96,538+50,540)*2</t>
  </si>
  <si>
    <t>402</t>
  </si>
  <si>
    <t>783118201</t>
  </si>
  <si>
    <t>Lakovací nátěr truhlářských konstrukcí jednonásobný syntetický</t>
  </si>
  <si>
    <t>-1538626428</t>
  </si>
  <si>
    <t>plocha palubek ve střešní části stavby jednostranně (konečný)</t>
  </si>
  <si>
    <t>403</t>
  </si>
  <si>
    <t>783118211</t>
  </si>
  <si>
    <t>Lakovací nátěr truhlářských konstrukcí dvojnásobný s mezibroušením syntetický</t>
  </si>
  <si>
    <t>72245443</t>
  </si>
  <si>
    <t xml:space="preserve">plocha palubek ve střešní části stavby jednostranně </t>
  </si>
  <si>
    <t>404</t>
  </si>
  <si>
    <t>783314201</t>
  </si>
  <si>
    <t>Základní antikorozní nátěr zámečnických konstrukcí jednonásobný syntetický standardní</t>
  </si>
  <si>
    <t>1615270353</t>
  </si>
  <si>
    <t>zárubně pro dveře ozn D 1 až D 4</t>
  </si>
  <si>
    <t>6*1,50</t>
  </si>
  <si>
    <t>405</t>
  </si>
  <si>
    <t>783315101</t>
  </si>
  <si>
    <t>Mezinátěr zámečnických konstrukcí jednonásobný syntetický standardní</t>
  </si>
  <si>
    <t>-356781320</t>
  </si>
  <si>
    <t>406</t>
  </si>
  <si>
    <t>783317101</t>
  </si>
  <si>
    <t>Krycí nátěr (email) zámečnických konstrukcí jednonásobný syntetický standardní</t>
  </si>
  <si>
    <t>177229180</t>
  </si>
  <si>
    <t>407</t>
  </si>
  <si>
    <t>783827423</t>
  </si>
  <si>
    <t>Krycí (ochranný ) nátěr omítek dvojnásobný hladkých omítek hladkých, zrnitých tenkovrstvých nebo štukových stupně členitosti 1 a 2 silikátový</t>
  </si>
  <si>
    <t>620197311</t>
  </si>
  <si>
    <t>784</t>
  </si>
  <si>
    <t>Dokončovací práce - malby a tapety</t>
  </si>
  <si>
    <t>408</t>
  </si>
  <si>
    <t>784211131</t>
  </si>
  <si>
    <t>Malby z malířských směsí otěruvzdorných za mokra dvojnásobné, bílé za mokra otěruvzdorné minimálně v místnostech výšky do 3,80 m</t>
  </si>
  <si>
    <t>-1709655696</t>
  </si>
  <si>
    <t>sdk</t>
  </si>
  <si>
    <t>971</t>
  </si>
  <si>
    <t>požární vybavení objektu</t>
  </si>
  <si>
    <t>409</t>
  </si>
  <si>
    <t>požární vybavení</t>
  </si>
  <si>
    <t>hasící přístroje, ucpávky, požární hlásiče</t>
  </si>
  <si>
    <t>-1400245856</t>
  </si>
  <si>
    <t>972</t>
  </si>
  <si>
    <t>přípomoce pro řemesla</t>
  </si>
  <si>
    <t>410</t>
  </si>
  <si>
    <t>přípomoce</t>
  </si>
  <si>
    <t>-1889828425</t>
  </si>
  <si>
    <t>VRN</t>
  </si>
  <si>
    <t>Vedlejší rozpočtové náklady</t>
  </si>
  <si>
    <t>VRN7</t>
  </si>
  <si>
    <t>Provozní vlivy</t>
  </si>
  <si>
    <t>411</t>
  </si>
  <si>
    <t>070001000</t>
  </si>
  <si>
    <t>1024</t>
  </si>
  <si>
    <t>1176726042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</si>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</sst>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7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0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/>
    </xf>
    <xf numFmtId="0" fontId="37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39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0" fillId="0" borderId="29" xfId="0" applyFont="1" applyBorder="1" applyAlignment="1" applyProtection="1">
      <alignment vertical="center" wrapText="1"/>
      <protection locked="0"/>
    </xf>
    <xf numFmtId="0" fontId="40" fillId="0" borderId="30" xfId="0" applyFont="1" applyBorder="1" applyAlignment="1" applyProtection="1">
      <alignment vertical="center" wrapText="1"/>
      <protection locked="0"/>
    </xf>
    <xf numFmtId="0" fontId="40" fillId="0" borderId="31" xfId="0" applyFont="1" applyBorder="1" applyAlignment="1" applyProtection="1">
      <alignment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33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vertical="center" wrapText="1"/>
      <protection locked="0"/>
    </xf>
    <xf numFmtId="0" fontId="40" fillId="0" borderId="35" xfId="0" applyFont="1" applyBorder="1" applyAlignment="1" applyProtection="1">
      <alignment vertical="center" wrapText="1"/>
      <protection locked="0"/>
    </xf>
    <xf numFmtId="0" fontId="44" fillId="0" borderId="34" xfId="0" applyFont="1" applyBorder="1" applyAlignment="1" applyProtection="1">
      <alignment vertical="center" wrapText="1"/>
      <protection locked="0"/>
    </xf>
    <xf numFmtId="0" fontId="40" fillId="0" borderId="36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top"/>
      <protection locked="0"/>
    </xf>
    <xf numFmtId="0" fontId="40" fillId="0" borderId="0" xfId="0" applyFont="1" applyAlignment="1" applyProtection="1">
      <alignment vertical="top"/>
      <protection locked="0"/>
    </xf>
    <xf numFmtId="0" fontId="40" fillId="0" borderId="29" xfId="0" applyFont="1" applyBorder="1" applyAlignment="1" applyProtection="1">
      <alignment horizontal="left" vertical="center"/>
      <protection locked="0"/>
    </xf>
    <xf numFmtId="0" fontId="40" fillId="0" borderId="30" xfId="0" applyFont="1" applyBorder="1" applyAlignment="1" applyProtection="1">
      <alignment horizontal="left" vertical="center"/>
      <protection locked="0"/>
    </xf>
    <xf numFmtId="0" fontId="40" fillId="0" borderId="31" xfId="0" applyFont="1" applyBorder="1" applyAlignment="1" applyProtection="1">
      <alignment horizontal="left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center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32" xfId="0" applyFont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left" vertical="center"/>
      <protection locked="0"/>
    </xf>
    <xf numFmtId="0" fontId="43" fillId="2" borderId="1" xfId="0" applyFont="1" applyFill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vertical="center" wrapText="1"/>
      <protection locked="0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center" vertical="top"/>
      <protection locked="0"/>
    </xf>
    <xf numFmtId="0" fontId="43" fillId="0" borderId="35" xfId="0" applyFont="1" applyBorder="1" applyAlignment="1" applyProtection="1">
      <alignment horizontal="left" vertical="center"/>
      <protection locked="0"/>
    </xf>
    <xf numFmtId="0" fontId="43" fillId="0" borderId="36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2" fillId="0" borderId="1" xfId="0" applyFont="1" applyBorder="1" applyAlignment="1" applyProtection="1">
      <alignment vertical="center"/>
      <protection locked="0"/>
    </xf>
    <xf numFmtId="0" fontId="45" fillId="0" borderId="34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3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5" fillId="0" borderId="34" xfId="0" applyFont="1" applyBorder="1" applyAlignment="1" applyProtection="1">
      <protection locked="0"/>
    </xf>
    <xf numFmtId="0" fontId="40" fillId="0" borderId="32" xfId="0" applyFont="1" applyBorder="1" applyAlignment="1" applyProtection="1">
      <alignment vertical="top"/>
      <protection locked="0"/>
    </xf>
    <xf numFmtId="0" fontId="40" fillId="0" borderId="33" xfId="0" applyFont="1" applyBorder="1" applyAlignment="1" applyProtection="1">
      <alignment vertical="top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35" xfId="0" applyFont="1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vertical="top"/>
      <protection locked="0"/>
    </xf>
    <xf numFmtId="0" fontId="40" fillId="0" borderId="36" xfId="0" applyFont="1" applyBorder="1" applyAlignment="1" applyProtection="1">
      <alignment vertical="top"/>
      <protection locked="0"/>
    </xf>
    <xf numFmtId="0" fontId="0" fillId="0" borderId="0" xfId="0"/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0" fillId="3" borderId="0" xfId="1" applyFont="1" applyFill="1" applyAlignment="1">
      <alignment vertical="center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42" fillId="0" borderId="34" xfId="0" applyFont="1" applyBorder="1" applyAlignment="1" applyProtection="1">
      <alignment horizontal="left" wrapText="1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49" fontId="43" fillId="0" borderId="1" xfId="0" applyNumberFormat="1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workbookViewId="0">
      <pane ySplit="1" topLeftCell="A55" activePane="bottomLeft" state="frozen"/>
      <selection pane="bottomLeft" activeCell="E20" sqref="E20:AN2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38"/>
      <c r="AS2" s="338"/>
      <c r="AT2" s="338"/>
      <c r="AU2" s="338"/>
      <c r="AV2" s="338"/>
      <c r="AW2" s="338"/>
      <c r="AX2" s="338"/>
      <c r="AY2" s="338"/>
      <c r="AZ2" s="338"/>
      <c r="BA2" s="338"/>
      <c r="BB2" s="338"/>
      <c r="BC2" s="338"/>
      <c r="BD2" s="338"/>
      <c r="BE2" s="338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7" t="s">
        <v>16</v>
      </c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28"/>
      <c r="AQ5" s="30"/>
      <c r="BE5" s="365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9" t="s">
        <v>19</v>
      </c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28"/>
      <c r="AQ6" s="30"/>
      <c r="BE6" s="366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66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/>
      <c r="AO8" s="28"/>
      <c r="AP8" s="28"/>
      <c r="AQ8" s="30"/>
      <c r="BE8" s="366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6"/>
      <c r="BS9" s="23" t="s">
        <v>8</v>
      </c>
    </row>
    <row r="10" spans="1:74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21</v>
      </c>
      <c r="AO10" s="28"/>
      <c r="AP10" s="28"/>
      <c r="AQ10" s="30"/>
      <c r="BE10" s="366"/>
      <c r="BS10" s="23" t="s">
        <v>8</v>
      </c>
    </row>
    <row r="11" spans="1:74" ht="18.399999999999999" customHeight="1">
      <c r="B11" s="27"/>
      <c r="C11" s="28"/>
      <c r="D11" s="28"/>
      <c r="E11" s="34" t="s">
        <v>28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66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6"/>
      <c r="BS12" s="23" t="s">
        <v>8</v>
      </c>
    </row>
    <row r="13" spans="1:74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31</v>
      </c>
      <c r="AO13" s="28"/>
      <c r="AP13" s="28"/>
      <c r="AQ13" s="30"/>
      <c r="BE13" s="366"/>
      <c r="BS13" s="23" t="s">
        <v>8</v>
      </c>
    </row>
    <row r="14" spans="1:74" ht="15">
      <c r="B14" s="27"/>
      <c r="C14" s="28"/>
      <c r="D14" s="28"/>
      <c r="E14" s="370" t="s">
        <v>31</v>
      </c>
      <c r="F14" s="371"/>
      <c r="G14" s="371"/>
      <c r="H14" s="371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1"/>
      <c r="AI14" s="371"/>
      <c r="AJ14" s="371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66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6"/>
      <c r="BS15" s="23" t="s">
        <v>6</v>
      </c>
    </row>
    <row r="16" spans="1:74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21</v>
      </c>
      <c r="AO16" s="28"/>
      <c r="AP16" s="28"/>
      <c r="AQ16" s="30"/>
      <c r="BE16" s="366"/>
      <c r="BS16" s="23" t="s">
        <v>6</v>
      </c>
    </row>
    <row r="17" spans="2:71" ht="18.399999999999999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21</v>
      </c>
      <c r="AO17" s="28"/>
      <c r="AP17" s="28"/>
      <c r="AQ17" s="30"/>
      <c r="BE17" s="366"/>
      <c r="BS17" s="23" t="s">
        <v>34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6"/>
      <c r="BS18" s="23" t="s">
        <v>8</v>
      </c>
    </row>
    <row r="19" spans="2:71" ht="14.45" customHeight="1">
      <c r="B19" s="27"/>
      <c r="C19" s="28"/>
      <c r="D19" s="36" t="s">
        <v>35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6"/>
      <c r="BS19" s="23" t="s">
        <v>8</v>
      </c>
    </row>
    <row r="20" spans="2:71" ht="22.5" customHeight="1">
      <c r="B20" s="27"/>
      <c r="C20" s="28"/>
      <c r="D20" s="28"/>
      <c r="E20" s="372" t="s">
        <v>21</v>
      </c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372"/>
      <c r="AI20" s="372"/>
      <c r="AJ20" s="372"/>
      <c r="AK20" s="372"/>
      <c r="AL20" s="372"/>
      <c r="AM20" s="372"/>
      <c r="AN20" s="372"/>
      <c r="AO20" s="28"/>
      <c r="AP20" s="28"/>
      <c r="AQ20" s="30"/>
      <c r="BE20" s="366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6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6"/>
    </row>
    <row r="23" spans="2:71" s="1" customFormat="1" ht="25.9" customHeight="1">
      <c r="B23" s="40"/>
      <c r="C23" s="41"/>
      <c r="D23" s="42" t="s">
        <v>36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73">
        <f>ROUND(AG51,2)</f>
        <v>0</v>
      </c>
      <c r="AL23" s="374"/>
      <c r="AM23" s="374"/>
      <c r="AN23" s="374"/>
      <c r="AO23" s="374"/>
      <c r="AP23" s="41"/>
      <c r="AQ23" s="44"/>
      <c r="BE23" s="366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6"/>
    </row>
    <row r="25" spans="2:71" s="1" customForma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5" t="s">
        <v>37</v>
      </c>
      <c r="M25" s="375"/>
      <c r="N25" s="375"/>
      <c r="O25" s="375"/>
      <c r="P25" s="41"/>
      <c r="Q25" s="41"/>
      <c r="R25" s="41"/>
      <c r="S25" s="41"/>
      <c r="T25" s="41"/>
      <c r="U25" s="41"/>
      <c r="V25" s="41"/>
      <c r="W25" s="375" t="s">
        <v>38</v>
      </c>
      <c r="X25" s="375"/>
      <c r="Y25" s="375"/>
      <c r="Z25" s="375"/>
      <c r="AA25" s="375"/>
      <c r="AB25" s="375"/>
      <c r="AC25" s="375"/>
      <c r="AD25" s="375"/>
      <c r="AE25" s="375"/>
      <c r="AF25" s="41"/>
      <c r="AG25" s="41"/>
      <c r="AH25" s="41"/>
      <c r="AI25" s="41"/>
      <c r="AJ25" s="41"/>
      <c r="AK25" s="375" t="s">
        <v>39</v>
      </c>
      <c r="AL25" s="375"/>
      <c r="AM25" s="375"/>
      <c r="AN25" s="375"/>
      <c r="AO25" s="375"/>
      <c r="AP25" s="41"/>
      <c r="AQ25" s="44"/>
      <c r="BE25" s="366"/>
    </row>
    <row r="26" spans="2:71" s="2" customFormat="1" ht="14.45" customHeight="1">
      <c r="B26" s="46"/>
      <c r="C26" s="47"/>
      <c r="D26" s="48" t="s">
        <v>40</v>
      </c>
      <c r="E26" s="47"/>
      <c r="F26" s="48" t="s">
        <v>41</v>
      </c>
      <c r="G26" s="47"/>
      <c r="H26" s="47"/>
      <c r="I26" s="47"/>
      <c r="J26" s="47"/>
      <c r="K26" s="47"/>
      <c r="L26" s="358">
        <v>0.21</v>
      </c>
      <c r="M26" s="359"/>
      <c r="N26" s="359"/>
      <c r="O26" s="359"/>
      <c r="P26" s="47"/>
      <c r="Q26" s="47"/>
      <c r="R26" s="47"/>
      <c r="S26" s="47"/>
      <c r="T26" s="47"/>
      <c r="U26" s="47"/>
      <c r="V26" s="47"/>
      <c r="W26" s="360">
        <f>ROUND(AZ51,2)</f>
        <v>0</v>
      </c>
      <c r="X26" s="359"/>
      <c r="Y26" s="359"/>
      <c r="Z26" s="359"/>
      <c r="AA26" s="359"/>
      <c r="AB26" s="359"/>
      <c r="AC26" s="359"/>
      <c r="AD26" s="359"/>
      <c r="AE26" s="359"/>
      <c r="AF26" s="47"/>
      <c r="AG26" s="47"/>
      <c r="AH26" s="47"/>
      <c r="AI26" s="47"/>
      <c r="AJ26" s="47"/>
      <c r="AK26" s="360">
        <f>ROUND(AV51,2)</f>
        <v>0</v>
      </c>
      <c r="AL26" s="359"/>
      <c r="AM26" s="359"/>
      <c r="AN26" s="359"/>
      <c r="AO26" s="359"/>
      <c r="AP26" s="47"/>
      <c r="AQ26" s="49"/>
      <c r="BE26" s="366"/>
    </row>
    <row r="27" spans="2:71" s="2" customFormat="1" ht="14.45" customHeight="1">
      <c r="B27" s="46"/>
      <c r="C27" s="47"/>
      <c r="D27" s="47"/>
      <c r="E27" s="47"/>
      <c r="F27" s="48" t="s">
        <v>42</v>
      </c>
      <c r="G27" s="47"/>
      <c r="H27" s="47"/>
      <c r="I27" s="47"/>
      <c r="J27" s="47"/>
      <c r="K27" s="47"/>
      <c r="L27" s="358">
        <v>0.15</v>
      </c>
      <c r="M27" s="359"/>
      <c r="N27" s="359"/>
      <c r="O27" s="359"/>
      <c r="P27" s="47"/>
      <c r="Q27" s="47"/>
      <c r="R27" s="47"/>
      <c r="S27" s="47"/>
      <c r="T27" s="47"/>
      <c r="U27" s="47"/>
      <c r="V27" s="47"/>
      <c r="W27" s="360">
        <f>ROUND(BA51,2)</f>
        <v>0</v>
      </c>
      <c r="X27" s="359"/>
      <c r="Y27" s="359"/>
      <c r="Z27" s="359"/>
      <c r="AA27" s="359"/>
      <c r="AB27" s="359"/>
      <c r="AC27" s="359"/>
      <c r="AD27" s="359"/>
      <c r="AE27" s="359"/>
      <c r="AF27" s="47"/>
      <c r="AG27" s="47"/>
      <c r="AH27" s="47"/>
      <c r="AI27" s="47"/>
      <c r="AJ27" s="47"/>
      <c r="AK27" s="360">
        <f>ROUND(AW51,2)</f>
        <v>0</v>
      </c>
      <c r="AL27" s="359"/>
      <c r="AM27" s="359"/>
      <c r="AN27" s="359"/>
      <c r="AO27" s="359"/>
      <c r="AP27" s="47"/>
      <c r="AQ27" s="49"/>
      <c r="BE27" s="366"/>
    </row>
    <row r="28" spans="2:71" s="2" customFormat="1" ht="14.45" hidden="1" customHeight="1">
      <c r="B28" s="46"/>
      <c r="C28" s="47"/>
      <c r="D28" s="47"/>
      <c r="E28" s="47"/>
      <c r="F28" s="48" t="s">
        <v>43</v>
      </c>
      <c r="G28" s="47"/>
      <c r="H28" s="47"/>
      <c r="I28" s="47"/>
      <c r="J28" s="47"/>
      <c r="K28" s="47"/>
      <c r="L28" s="358">
        <v>0.21</v>
      </c>
      <c r="M28" s="359"/>
      <c r="N28" s="359"/>
      <c r="O28" s="359"/>
      <c r="P28" s="47"/>
      <c r="Q28" s="47"/>
      <c r="R28" s="47"/>
      <c r="S28" s="47"/>
      <c r="T28" s="47"/>
      <c r="U28" s="47"/>
      <c r="V28" s="47"/>
      <c r="W28" s="360">
        <f>ROUND(BB51,2)</f>
        <v>0</v>
      </c>
      <c r="X28" s="359"/>
      <c r="Y28" s="359"/>
      <c r="Z28" s="359"/>
      <c r="AA28" s="359"/>
      <c r="AB28" s="359"/>
      <c r="AC28" s="359"/>
      <c r="AD28" s="359"/>
      <c r="AE28" s="359"/>
      <c r="AF28" s="47"/>
      <c r="AG28" s="47"/>
      <c r="AH28" s="47"/>
      <c r="AI28" s="47"/>
      <c r="AJ28" s="47"/>
      <c r="AK28" s="360">
        <v>0</v>
      </c>
      <c r="AL28" s="359"/>
      <c r="AM28" s="359"/>
      <c r="AN28" s="359"/>
      <c r="AO28" s="359"/>
      <c r="AP28" s="47"/>
      <c r="AQ28" s="49"/>
      <c r="BE28" s="366"/>
    </row>
    <row r="29" spans="2:71" s="2" customFormat="1" ht="14.45" hidden="1" customHeight="1">
      <c r="B29" s="46"/>
      <c r="C29" s="47"/>
      <c r="D29" s="47"/>
      <c r="E29" s="47"/>
      <c r="F29" s="48" t="s">
        <v>44</v>
      </c>
      <c r="G29" s="47"/>
      <c r="H29" s="47"/>
      <c r="I29" s="47"/>
      <c r="J29" s="47"/>
      <c r="K29" s="47"/>
      <c r="L29" s="358">
        <v>0.15</v>
      </c>
      <c r="M29" s="359"/>
      <c r="N29" s="359"/>
      <c r="O29" s="359"/>
      <c r="P29" s="47"/>
      <c r="Q29" s="47"/>
      <c r="R29" s="47"/>
      <c r="S29" s="47"/>
      <c r="T29" s="47"/>
      <c r="U29" s="47"/>
      <c r="V29" s="47"/>
      <c r="W29" s="360">
        <f>ROUND(BC51,2)</f>
        <v>0</v>
      </c>
      <c r="X29" s="359"/>
      <c r="Y29" s="359"/>
      <c r="Z29" s="359"/>
      <c r="AA29" s="359"/>
      <c r="AB29" s="359"/>
      <c r="AC29" s="359"/>
      <c r="AD29" s="359"/>
      <c r="AE29" s="359"/>
      <c r="AF29" s="47"/>
      <c r="AG29" s="47"/>
      <c r="AH29" s="47"/>
      <c r="AI29" s="47"/>
      <c r="AJ29" s="47"/>
      <c r="AK29" s="360">
        <v>0</v>
      </c>
      <c r="AL29" s="359"/>
      <c r="AM29" s="359"/>
      <c r="AN29" s="359"/>
      <c r="AO29" s="359"/>
      <c r="AP29" s="47"/>
      <c r="AQ29" s="49"/>
      <c r="BE29" s="366"/>
    </row>
    <row r="30" spans="2:71" s="2" customFormat="1" ht="14.45" hidden="1" customHeight="1">
      <c r="B30" s="46"/>
      <c r="C30" s="47"/>
      <c r="D30" s="47"/>
      <c r="E30" s="47"/>
      <c r="F30" s="48" t="s">
        <v>45</v>
      </c>
      <c r="G30" s="47"/>
      <c r="H30" s="47"/>
      <c r="I30" s="47"/>
      <c r="J30" s="47"/>
      <c r="K30" s="47"/>
      <c r="L30" s="358">
        <v>0</v>
      </c>
      <c r="M30" s="359"/>
      <c r="N30" s="359"/>
      <c r="O30" s="359"/>
      <c r="P30" s="47"/>
      <c r="Q30" s="47"/>
      <c r="R30" s="47"/>
      <c r="S30" s="47"/>
      <c r="T30" s="47"/>
      <c r="U30" s="47"/>
      <c r="V30" s="47"/>
      <c r="W30" s="360">
        <f>ROUND(BD51,2)</f>
        <v>0</v>
      </c>
      <c r="X30" s="359"/>
      <c r="Y30" s="359"/>
      <c r="Z30" s="359"/>
      <c r="AA30" s="359"/>
      <c r="AB30" s="359"/>
      <c r="AC30" s="359"/>
      <c r="AD30" s="359"/>
      <c r="AE30" s="359"/>
      <c r="AF30" s="47"/>
      <c r="AG30" s="47"/>
      <c r="AH30" s="47"/>
      <c r="AI30" s="47"/>
      <c r="AJ30" s="47"/>
      <c r="AK30" s="360">
        <v>0</v>
      </c>
      <c r="AL30" s="359"/>
      <c r="AM30" s="359"/>
      <c r="AN30" s="359"/>
      <c r="AO30" s="359"/>
      <c r="AP30" s="47"/>
      <c r="AQ30" s="49"/>
      <c r="BE30" s="366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6"/>
    </row>
    <row r="32" spans="2:71" s="1" customFormat="1" ht="25.9" customHeight="1">
      <c r="B32" s="40"/>
      <c r="C32" s="50"/>
      <c r="D32" s="51" t="s">
        <v>46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47</v>
      </c>
      <c r="U32" s="52"/>
      <c r="V32" s="52"/>
      <c r="W32" s="52"/>
      <c r="X32" s="361" t="s">
        <v>48</v>
      </c>
      <c r="Y32" s="362"/>
      <c r="Z32" s="362"/>
      <c r="AA32" s="362"/>
      <c r="AB32" s="362"/>
      <c r="AC32" s="52"/>
      <c r="AD32" s="52"/>
      <c r="AE32" s="52"/>
      <c r="AF32" s="52"/>
      <c r="AG32" s="52"/>
      <c r="AH32" s="52"/>
      <c r="AI32" s="52"/>
      <c r="AJ32" s="52"/>
      <c r="AK32" s="363">
        <f>SUM(AK23:AK30)</f>
        <v>0</v>
      </c>
      <c r="AL32" s="362"/>
      <c r="AM32" s="362"/>
      <c r="AN32" s="362"/>
      <c r="AO32" s="364"/>
      <c r="AP32" s="50"/>
      <c r="AQ32" s="54"/>
      <c r="BE32" s="366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49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17GRU002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44" t="str">
        <f>K6</f>
        <v>Klíčany - stavba šaten a technického zázemí obce u fotbalového hřiště</v>
      </c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5"/>
      <c r="AK42" s="345"/>
      <c r="AL42" s="345"/>
      <c r="AM42" s="345"/>
      <c r="AN42" s="345"/>
      <c r="AO42" s="345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46" t="str">
        <f>IF(AN8= "","",AN8)</f>
        <v/>
      </c>
      <c r="AN44" s="346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26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Obec Klíčany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7" t="str">
        <f>IF(E17="","",E17)</f>
        <v>Grubaur - projekty</v>
      </c>
      <c r="AN46" s="347"/>
      <c r="AO46" s="347"/>
      <c r="AP46" s="347"/>
      <c r="AQ46" s="62"/>
      <c r="AR46" s="60"/>
      <c r="AS46" s="348" t="s">
        <v>50</v>
      </c>
      <c r="AT46" s="349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0"/>
      <c r="AT47" s="351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2"/>
      <c r="AT48" s="353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0" s="1" customFormat="1" ht="29.25" customHeight="1">
      <c r="B49" s="40"/>
      <c r="C49" s="354" t="s">
        <v>51</v>
      </c>
      <c r="D49" s="355"/>
      <c r="E49" s="355"/>
      <c r="F49" s="355"/>
      <c r="G49" s="355"/>
      <c r="H49" s="78"/>
      <c r="I49" s="356" t="s">
        <v>52</v>
      </c>
      <c r="J49" s="355"/>
      <c r="K49" s="355"/>
      <c r="L49" s="355"/>
      <c r="M49" s="355"/>
      <c r="N49" s="355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7" t="s">
        <v>53</v>
      </c>
      <c r="AH49" s="355"/>
      <c r="AI49" s="355"/>
      <c r="AJ49" s="355"/>
      <c r="AK49" s="355"/>
      <c r="AL49" s="355"/>
      <c r="AM49" s="355"/>
      <c r="AN49" s="356" t="s">
        <v>54</v>
      </c>
      <c r="AO49" s="355"/>
      <c r="AP49" s="355"/>
      <c r="AQ49" s="79" t="s">
        <v>55</v>
      </c>
      <c r="AR49" s="60"/>
      <c r="AS49" s="80" t="s">
        <v>56</v>
      </c>
      <c r="AT49" s="81" t="s">
        <v>57</v>
      </c>
      <c r="AU49" s="81" t="s">
        <v>58</v>
      </c>
      <c r="AV49" s="81" t="s">
        <v>59</v>
      </c>
      <c r="AW49" s="81" t="s">
        <v>60</v>
      </c>
      <c r="AX49" s="81" t="s">
        <v>61</v>
      </c>
      <c r="AY49" s="81" t="s">
        <v>62</v>
      </c>
      <c r="AZ49" s="81" t="s">
        <v>63</v>
      </c>
      <c r="BA49" s="81" t="s">
        <v>64</v>
      </c>
      <c r="BB49" s="81" t="s">
        <v>65</v>
      </c>
      <c r="BC49" s="81" t="s">
        <v>66</v>
      </c>
      <c r="BD49" s="82" t="s">
        <v>67</v>
      </c>
    </row>
    <row r="50" spans="1:90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0" s="4" customFormat="1" ht="32.450000000000003" customHeight="1">
      <c r="B51" s="67"/>
      <c r="C51" s="86" t="s">
        <v>68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42">
        <f>ROUND(AG52,2)</f>
        <v>0</v>
      </c>
      <c r="AH51" s="342"/>
      <c r="AI51" s="342"/>
      <c r="AJ51" s="342"/>
      <c r="AK51" s="342"/>
      <c r="AL51" s="342"/>
      <c r="AM51" s="342"/>
      <c r="AN51" s="343">
        <f>SUM(AG51,AT51)</f>
        <v>0</v>
      </c>
      <c r="AO51" s="343"/>
      <c r="AP51" s="343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69</v>
      </c>
      <c r="BT51" s="93" t="s">
        <v>70</v>
      </c>
      <c r="BV51" s="93" t="s">
        <v>71</v>
      </c>
      <c r="BW51" s="93" t="s">
        <v>7</v>
      </c>
      <c r="BX51" s="93" t="s">
        <v>72</v>
      </c>
      <c r="CL51" s="93" t="s">
        <v>21</v>
      </c>
    </row>
    <row r="52" spans="1:90" s="5" customFormat="1" ht="37.5" customHeight="1">
      <c r="A52" s="94" t="s">
        <v>73</v>
      </c>
      <c r="B52" s="95"/>
      <c r="C52" s="96"/>
      <c r="D52" s="341" t="s">
        <v>16</v>
      </c>
      <c r="E52" s="341"/>
      <c r="F52" s="341"/>
      <c r="G52" s="341"/>
      <c r="H52" s="341"/>
      <c r="I52" s="97"/>
      <c r="J52" s="341" t="s">
        <v>19</v>
      </c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39">
        <f>'17GRU002 - Klíčany - stav...'!J25</f>
        <v>0</v>
      </c>
      <c r="AH52" s="340"/>
      <c r="AI52" s="340"/>
      <c r="AJ52" s="340"/>
      <c r="AK52" s="340"/>
      <c r="AL52" s="340"/>
      <c r="AM52" s="340"/>
      <c r="AN52" s="339">
        <f>SUM(AG52,AT52)</f>
        <v>0</v>
      </c>
      <c r="AO52" s="340"/>
      <c r="AP52" s="340"/>
      <c r="AQ52" s="98" t="s">
        <v>74</v>
      </c>
      <c r="AR52" s="99"/>
      <c r="AS52" s="100">
        <v>0</v>
      </c>
      <c r="AT52" s="101">
        <f>ROUND(SUM(AV52:AW52),2)</f>
        <v>0</v>
      </c>
      <c r="AU52" s="102">
        <f>'17GRU002 - Klíčany - stav...'!P114</f>
        <v>0</v>
      </c>
      <c r="AV52" s="101">
        <f>'17GRU002 - Klíčany - stav...'!J28</f>
        <v>0</v>
      </c>
      <c r="AW52" s="101">
        <f>'17GRU002 - Klíčany - stav...'!J29</f>
        <v>0</v>
      </c>
      <c r="AX52" s="101">
        <f>'17GRU002 - Klíčany - stav...'!J30</f>
        <v>0</v>
      </c>
      <c r="AY52" s="101">
        <f>'17GRU002 - Klíčany - stav...'!J31</f>
        <v>0</v>
      </c>
      <c r="AZ52" s="101">
        <f>'17GRU002 - Klíčany - stav...'!F28</f>
        <v>0</v>
      </c>
      <c r="BA52" s="101">
        <f>'17GRU002 - Klíčany - stav...'!F29</f>
        <v>0</v>
      </c>
      <c r="BB52" s="101">
        <f>'17GRU002 - Klíčany - stav...'!F30</f>
        <v>0</v>
      </c>
      <c r="BC52" s="101">
        <f>'17GRU002 - Klíčany - stav...'!F31</f>
        <v>0</v>
      </c>
      <c r="BD52" s="103">
        <f>'17GRU002 - Klíčany - stav...'!F32</f>
        <v>0</v>
      </c>
      <c r="BT52" s="104" t="s">
        <v>75</v>
      </c>
      <c r="BU52" s="104" t="s">
        <v>76</v>
      </c>
      <c r="BV52" s="104" t="s">
        <v>71</v>
      </c>
      <c r="BW52" s="104" t="s">
        <v>7</v>
      </c>
      <c r="BX52" s="104" t="s">
        <v>72</v>
      </c>
      <c r="CL52" s="104" t="s">
        <v>21</v>
      </c>
    </row>
    <row r="53" spans="1:90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1:90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SsHsk24eSZtbxVTJZSx5N1XAQxlySU0v9AicOhP1xHsfWDdRIUd7jdGz5JjFIzW+PFSrOW57bZIIHw2D1YLuTA==" saltValue="uwSac8Tzsz3cTrnMkDAQ7Q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7GRU002 - Klíčany - stav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80"/>
  <sheetViews>
    <sheetView showGridLines="0" tabSelected="1" workbookViewId="0">
      <pane ySplit="1" topLeftCell="A147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06"/>
      <c r="C1" s="106"/>
      <c r="D1" s="107" t="s">
        <v>1</v>
      </c>
      <c r="E1" s="106"/>
      <c r="F1" s="108" t="s">
        <v>77</v>
      </c>
      <c r="G1" s="379" t="s">
        <v>78</v>
      </c>
      <c r="H1" s="379"/>
      <c r="I1" s="109"/>
      <c r="J1" s="108" t="s">
        <v>79</v>
      </c>
      <c r="K1" s="107" t="s">
        <v>80</v>
      </c>
      <c r="L1" s="108" t="s">
        <v>81</v>
      </c>
      <c r="M1" s="108"/>
      <c r="N1" s="108"/>
      <c r="O1" s="108"/>
      <c r="P1" s="108"/>
      <c r="Q1" s="108"/>
      <c r="R1" s="108"/>
      <c r="S1" s="108"/>
      <c r="T1" s="10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AT2" s="23" t="s">
        <v>7</v>
      </c>
    </row>
    <row r="3" spans="1:70" ht="6.95" customHeight="1">
      <c r="B3" s="24"/>
      <c r="C3" s="25"/>
      <c r="D3" s="25"/>
      <c r="E3" s="25"/>
      <c r="F3" s="25"/>
      <c r="G3" s="25"/>
      <c r="H3" s="25"/>
      <c r="I3" s="110"/>
      <c r="J3" s="25"/>
      <c r="K3" s="26"/>
      <c r="AT3" s="23" t="s">
        <v>82</v>
      </c>
    </row>
    <row r="4" spans="1:70" ht="36.950000000000003" customHeight="1">
      <c r="B4" s="27"/>
      <c r="C4" s="28"/>
      <c r="D4" s="29" t="s">
        <v>83</v>
      </c>
      <c r="E4" s="28"/>
      <c r="F4" s="28"/>
      <c r="G4" s="28"/>
      <c r="H4" s="28"/>
      <c r="I4" s="111"/>
      <c r="J4" s="28"/>
      <c r="K4" s="30"/>
      <c r="M4" s="31" t="s">
        <v>12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11"/>
      <c r="J5" s="28"/>
      <c r="K5" s="30"/>
    </row>
    <row r="6" spans="1:70" s="1" customFormat="1" ht="15">
      <c r="B6" s="40"/>
      <c r="C6" s="41"/>
      <c r="D6" s="36" t="s">
        <v>18</v>
      </c>
      <c r="E6" s="41"/>
      <c r="F6" s="41"/>
      <c r="G6" s="41"/>
      <c r="H6" s="41"/>
      <c r="I6" s="112"/>
      <c r="J6" s="41"/>
      <c r="K6" s="44"/>
    </row>
    <row r="7" spans="1:70" s="1" customFormat="1" ht="36.950000000000003" customHeight="1">
      <c r="B7" s="40"/>
      <c r="C7" s="41"/>
      <c r="D7" s="41"/>
      <c r="E7" s="376" t="s">
        <v>19</v>
      </c>
      <c r="F7" s="377"/>
      <c r="G7" s="377"/>
      <c r="H7" s="377"/>
      <c r="I7" s="112"/>
      <c r="J7" s="41"/>
      <c r="K7" s="44"/>
    </row>
    <row r="8" spans="1:70" s="1" customFormat="1">
      <c r="B8" s="40"/>
      <c r="C8" s="41"/>
      <c r="D8" s="41"/>
      <c r="E8" s="41"/>
      <c r="F8" s="41"/>
      <c r="G8" s="41"/>
      <c r="H8" s="41"/>
      <c r="I8" s="112"/>
      <c r="J8" s="41"/>
      <c r="K8" s="44"/>
    </row>
    <row r="9" spans="1:70" s="1" customFormat="1" ht="14.45" customHeight="1">
      <c r="B9" s="40"/>
      <c r="C9" s="41"/>
      <c r="D9" s="36" t="s">
        <v>20</v>
      </c>
      <c r="E9" s="41"/>
      <c r="F9" s="34" t="s">
        <v>21</v>
      </c>
      <c r="G9" s="41"/>
      <c r="H9" s="41"/>
      <c r="I9" s="113" t="s">
        <v>22</v>
      </c>
      <c r="J9" s="34" t="s">
        <v>21</v>
      </c>
      <c r="K9" s="44"/>
    </row>
    <row r="10" spans="1:70" s="1" customFormat="1" ht="14.45" customHeight="1">
      <c r="B10" s="40"/>
      <c r="C10" s="41"/>
      <c r="D10" s="36" t="s">
        <v>23</v>
      </c>
      <c r="E10" s="41"/>
      <c r="F10" s="34" t="s">
        <v>24</v>
      </c>
      <c r="G10" s="41"/>
      <c r="H10" s="41"/>
      <c r="I10" s="113" t="s">
        <v>25</v>
      </c>
      <c r="J10" s="114">
        <f>'Rekapitulace stavby'!AN8</f>
        <v>0</v>
      </c>
      <c r="K10" s="44"/>
    </row>
    <row r="11" spans="1:70" s="1" customFormat="1" ht="10.9" customHeight="1">
      <c r="B11" s="40"/>
      <c r="C11" s="41"/>
      <c r="D11" s="41"/>
      <c r="E11" s="41"/>
      <c r="F11" s="41"/>
      <c r="G11" s="41"/>
      <c r="H11" s="41"/>
      <c r="I11" s="112"/>
      <c r="J11" s="41"/>
      <c r="K11" s="44"/>
    </row>
    <row r="12" spans="1:70" s="1" customFormat="1" ht="14.45" customHeight="1">
      <c r="B12" s="40"/>
      <c r="C12" s="41"/>
      <c r="D12" s="36" t="s">
        <v>26</v>
      </c>
      <c r="E12" s="41"/>
      <c r="F12" s="41"/>
      <c r="G12" s="41"/>
      <c r="H12" s="41"/>
      <c r="I12" s="113" t="s">
        <v>27</v>
      </c>
      <c r="J12" s="34" t="s">
        <v>21</v>
      </c>
      <c r="K12" s="44"/>
    </row>
    <row r="13" spans="1:70" s="1" customFormat="1" ht="18" customHeight="1">
      <c r="B13" s="40"/>
      <c r="C13" s="41"/>
      <c r="D13" s="41"/>
      <c r="E13" s="34" t="s">
        <v>28</v>
      </c>
      <c r="F13" s="41"/>
      <c r="G13" s="41"/>
      <c r="H13" s="41"/>
      <c r="I13" s="113" t="s">
        <v>29</v>
      </c>
      <c r="J13" s="34" t="s">
        <v>21</v>
      </c>
      <c r="K13" s="44"/>
    </row>
    <row r="14" spans="1:70" s="1" customFormat="1" ht="6.95" customHeight="1">
      <c r="B14" s="40"/>
      <c r="C14" s="41"/>
      <c r="D14" s="41"/>
      <c r="E14" s="41"/>
      <c r="F14" s="41"/>
      <c r="G14" s="41"/>
      <c r="H14" s="41"/>
      <c r="I14" s="112"/>
      <c r="J14" s="41"/>
      <c r="K14" s="44"/>
    </row>
    <row r="15" spans="1:70" s="1" customFormat="1" ht="14.45" customHeight="1">
      <c r="B15" s="40"/>
      <c r="C15" s="41"/>
      <c r="D15" s="36" t="s">
        <v>30</v>
      </c>
      <c r="E15" s="41"/>
      <c r="F15" s="41"/>
      <c r="G15" s="41"/>
      <c r="H15" s="41"/>
      <c r="I15" s="113" t="s">
        <v>27</v>
      </c>
      <c r="J15" s="34" t="str">
        <f>IF('Rekapitulace stavby'!AN13="Vyplň údaj","",IF('Rekapitulace stavby'!AN13="","",'Rekapitulace stavby'!AN13))</f>
        <v/>
      </c>
      <c r="K15" s="44"/>
    </row>
    <row r="16" spans="1:70" s="1" customFormat="1" ht="18" customHeight="1">
      <c r="B16" s="40"/>
      <c r="C16" s="41"/>
      <c r="D16" s="41"/>
      <c r="E16" s="34" t="str">
        <f>IF('Rekapitulace stavby'!E14="Vyplň údaj","",IF('Rekapitulace stavby'!E14="","",'Rekapitulace stavby'!E14))</f>
        <v/>
      </c>
      <c r="F16" s="41"/>
      <c r="G16" s="41"/>
      <c r="H16" s="41"/>
      <c r="I16" s="113" t="s">
        <v>29</v>
      </c>
      <c r="J16" s="34" t="str">
        <f>IF('Rekapitulace stavby'!AN14="Vyplň údaj","",IF('Rekapitulace stavby'!AN14="","",'Rekapitulace stavby'!AN14))</f>
        <v/>
      </c>
      <c r="K16" s="44"/>
    </row>
    <row r="17" spans="2:11" s="1" customFormat="1" ht="6.95" customHeight="1">
      <c r="B17" s="40"/>
      <c r="C17" s="41"/>
      <c r="D17" s="41"/>
      <c r="E17" s="41"/>
      <c r="F17" s="41"/>
      <c r="G17" s="41"/>
      <c r="H17" s="41"/>
      <c r="I17" s="112"/>
      <c r="J17" s="41"/>
      <c r="K17" s="44"/>
    </row>
    <row r="18" spans="2:11" s="1" customFormat="1" ht="14.45" customHeight="1">
      <c r="B18" s="40"/>
      <c r="C18" s="41"/>
      <c r="D18" s="36" t="s">
        <v>32</v>
      </c>
      <c r="E18" s="41"/>
      <c r="F18" s="41"/>
      <c r="G18" s="41"/>
      <c r="H18" s="41"/>
      <c r="I18" s="113" t="s">
        <v>27</v>
      </c>
      <c r="J18" s="34" t="s">
        <v>21</v>
      </c>
      <c r="K18" s="44"/>
    </row>
    <row r="19" spans="2:11" s="1" customFormat="1" ht="18" customHeight="1">
      <c r="B19" s="40"/>
      <c r="C19" s="41"/>
      <c r="D19" s="41"/>
      <c r="E19" s="34" t="s">
        <v>33</v>
      </c>
      <c r="F19" s="41"/>
      <c r="G19" s="41"/>
      <c r="H19" s="41"/>
      <c r="I19" s="113" t="s">
        <v>29</v>
      </c>
      <c r="J19" s="34" t="s">
        <v>21</v>
      </c>
      <c r="K19" s="44"/>
    </row>
    <row r="20" spans="2:11" s="1" customFormat="1" ht="6.95" customHeight="1">
      <c r="B20" s="40"/>
      <c r="C20" s="41"/>
      <c r="D20" s="41"/>
      <c r="E20" s="41"/>
      <c r="F20" s="41"/>
      <c r="G20" s="41"/>
      <c r="H20" s="41"/>
      <c r="I20" s="112"/>
      <c r="J20" s="41"/>
      <c r="K20" s="44"/>
    </row>
    <row r="21" spans="2:11" s="1" customFormat="1" ht="14.45" customHeight="1">
      <c r="B21" s="40"/>
      <c r="C21" s="41"/>
      <c r="D21" s="36" t="s">
        <v>35</v>
      </c>
      <c r="E21" s="41"/>
      <c r="F21" s="41"/>
      <c r="G21" s="41"/>
      <c r="H21" s="41"/>
      <c r="I21" s="112"/>
      <c r="J21" s="41"/>
      <c r="K21" s="44"/>
    </row>
    <row r="22" spans="2:11" s="6" customFormat="1" ht="22.5" customHeight="1">
      <c r="B22" s="115"/>
      <c r="C22" s="116"/>
      <c r="D22" s="116"/>
      <c r="E22" s="372" t="s">
        <v>21</v>
      </c>
      <c r="F22" s="372"/>
      <c r="G22" s="372"/>
      <c r="H22" s="372"/>
      <c r="I22" s="117"/>
      <c r="J22" s="116"/>
      <c r="K22" s="118"/>
    </row>
    <row r="23" spans="2:11" s="1" customFormat="1" ht="6.95" customHeight="1">
      <c r="B23" s="40"/>
      <c r="C23" s="41"/>
      <c r="D23" s="41"/>
      <c r="E23" s="41"/>
      <c r="F23" s="41"/>
      <c r="G23" s="41"/>
      <c r="H23" s="41"/>
      <c r="I23" s="112"/>
      <c r="J23" s="41"/>
      <c r="K23" s="44"/>
    </row>
    <row r="24" spans="2:11" s="1" customFormat="1" ht="6.95" customHeight="1">
      <c r="B24" s="40"/>
      <c r="C24" s="41"/>
      <c r="D24" s="84"/>
      <c r="E24" s="84"/>
      <c r="F24" s="84"/>
      <c r="G24" s="84"/>
      <c r="H24" s="84"/>
      <c r="I24" s="119"/>
      <c r="J24" s="84"/>
      <c r="K24" s="120"/>
    </row>
    <row r="25" spans="2:11" s="1" customFormat="1" ht="25.35" customHeight="1">
      <c r="B25" s="40"/>
      <c r="C25" s="41"/>
      <c r="D25" s="121" t="s">
        <v>36</v>
      </c>
      <c r="E25" s="41"/>
      <c r="F25" s="41"/>
      <c r="G25" s="41"/>
      <c r="H25" s="41"/>
      <c r="I25" s="112"/>
      <c r="J25" s="122">
        <f>ROUND(J114,2)</f>
        <v>0</v>
      </c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19"/>
      <c r="J26" s="84"/>
      <c r="K26" s="120"/>
    </row>
    <row r="27" spans="2:11" s="1" customFormat="1" ht="14.45" customHeight="1">
      <c r="B27" s="40"/>
      <c r="C27" s="41"/>
      <c r="D27" s="41"/>
      <c r="E27" s="41"/>
      <c r="F27" s="45" t="s">
        <v>38</v>
      </c>
      <c r="G27" s="41"/>
      <c r="H27" s="41"/>
      <c r="I27" s="123" t="s">
        <v>37</v>
      </c>
      <c r="J27" s="45" t="s">
        <v>39</v>
      </c>
      <c r="K27" s="44"/>
    </row>
    <row r="28" spans="2:11" s="1" customFormat="1" ht="14.45" customHeight="1">
      <c r="B28" s="40"/>
      <c r="C28" s="41"/>
      <c r="D28" s="48" t="s">
        <v>40</v>
      </c>
      <c r="E28" s="48" t="s">
        <v>41</v>
      </c>
      <c r="F28" s="124">
        <f>ROUND(SUM(BE114:BE1379), 2)</f>
        <v>0</v>
      </c>
      <c r="G28" s="41"/>
      <c r="H28" s="41"/>
      <c r="I28" s="125">
        <v>0.21</v>
      </c>
      <c r="J28" s="124">
        <f>ROUND(ROUND((SUM(BE114:BE1379)), 2)*I28, 2)</f>
        <v>0</v>
      </c>
      <c r="K28" s="44"/>
    </row>
    <row r="29" spans="2:11" s="1" customFormat="1" ht="14.45" customHeight="1">
      <c r="B29" s="40"/>
      <c r="C29" s="41"/>
      <c r="D29" s="41"/>
      <c r="E29" s="48" t="s">
        <v>42</v>
      </c>
      <c r="F29" s="124">
        <f>ROUND(SUM(BF114:BF1379), 2)</f>
        <v>0</v>
      </c>
      <c r="G29" s="41"/>
      <c r="H29" s="41"/>
      <c r="I29" s="125">
        <v>0.15</v>
      </c>
      <c r="J29" s="124">
        <f>ROUND(ROUND((SUM(BF114:BF1379)), 2)*I29, 2)</f>
        <v>0</v>
      </c>
      <c r="K29" s="44"/>
    </row>
    <row r="30" spans="2:11" s="1" customFormat="1" ht="14.45" hidden="1" customHeight="1">
      <c r="B30" s="40"/>
      <c r="C30" s="41"/>
      <c r="D30" s="41"/>
      <c r="E30" s="48" t="s">
        <v>43</v>
      </c>
      <c r="F30" s="124">
        <f>ROUND(SUM(BG114:BG1379), 2)</f>
        <v>0</v>
      </c>
      <c r="G30" s="41"/>
      <c r="H30" s="41"/>
      <c r="I30" s="125">
        <v>0.21</v>
      </c>
      <c r="J30" s="124">
        <v>0</v>
      </c>
      <c r="K30" s="44"/>
    </row>
    <row r="31" spans="2:11" s="1" customFormat="1" ht="14.45" hidden="1" customHeight="1">
      <c r="B31" s="40"/>
      <c r="C31" s="41"/>
      <c r="D31" s="41"/>
      <c r="E31" s="48" t="s">
        <v>44</v>
      </c>
      <c r="F31" s="124">
        <f>ROUND(SUM(BH114:BH1379), 2)</f>
        <v>0</v>
      </c>
      <c r="G31" s="41"/>
      <c r="H31" s="41"/>
      <c r="I31" s="125">
        <v>0.15</v>
      </c>
      <c r="J31" s="124"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45</v>
      </c>
      <c r="F32" s="124">
        <f>ROUND(SUM(BI114:BI1379), 2)</f>
        <v>0</v>
      </c>
      <c r="G32" s="41"/>
      <c r="H32" s="41"/>
      <c r="I32" s="125">
        <v>0</v>
      </c>
      <c r="J32" s="124">
        <v>0</v>
      </c>
      <c r="K32" s="44"/>
    </row>
    <row r="33" spans="2:11" s="1" customFormat="1" ht="6.95" customHeight="1">
      <c r="B33" s="40"/>
      <c r="C33" s="41"/>
      <c r="D33" s="41"/>
      <c r="E33" s="41"/>
      <c r="F33" s="41"/>
      <c r="G33" s="41"/>
      <c r="H33" s="41"/>
      <c r="I33" s="112"/>
      <c r="J33" s="41"/>
      <c r="K33" s="44"/>
    </row>
    <row r="34" spans="2:11" s="1" customFormat="1" ht="25.35" customHeight="1">
      <c r="B34" s="40"/>
      <c r="C34" s="126"/>
      <c r="D34" s="127" t="s">
        <v>46</v>
      </c>
      <c r="E34" s="78"/>
      <c r="F34" s="78"/>
      <c r="G34" s="128" t="s">
        <v>47</v>
      </c>
      <c r="H34" s="129" t="s">
        <v>48</v>
      </c>
      <c r="I34" s="130"/>
      <c r="J34" s="131">
        <f>SUM(J25:J32)</f>
        <v>0</v>
      </c>
      <c r="K34" s="132"/>
    </row>
    <row r="35" spans="2:11" s="1" customFormat="1" ht="14.45" customHeight="1">
      <c r="B35" s="55"/>
      <c r="C35" s="56"/>
      <c r="D35" s="56"/>
      <c r="E35" s="56"/>
      <c r="F35" s="56"/>
      <c r="G35" s="56"/>
      <c r="H35" s="56"/>
      <c r="I35" s="133"/>
      <c r="J35" s="56"/>
      <c r="K35" s="57"/>
    </row>
    <row r="39" spans="2:11" s="1" customFormat="1" ht="6.95" customHeight="1">
      <c r="B39" s="134"/>
      <c r="C39" s="135"/>
      <c r="D39" s="135"/>
      <c r="E39" s="135"/>
      <c r="F39" s="135"/>
      <c r="G39" s="135"/>
      <c r="H39" s="135"/>
      <c r="I39" s="136"/>
      <c r="J39" s="135"/>
      <c r="K39" s="137"/>
    </row>
    <row r="40" spans="2:11" s="1" customFormat="1" ht="36.950000000000003" customHeight="1">
      <c r="B40" s="40"/>
      <c r="C40" s="29" t="s">
        <v>84</v>
      </c>
      <c r="D40" s="41"/>
      <c r="E40" s="41"/>
      <c r="F40" s="41"/>
      <c r="G40" s="41"/>
      <c r="H40" s="41"/>
      <c r="I40" s="112"/>
      <c r="J40" s="41"/>
      <c r="K40" s="44"/>
    </row>
    <row r="41" spans="2:11" s="1" customFormat="1" ht="6.95" customHeight="1">
      <c r="B41" s="40"/>
      <c r="C41" s="41"/>
      <c r="D41" s="41"/>
      <c r="E41" s="41"/>
      <c r="F41" s="41"/>
      <c r="G41" s="41"/>
      <c r="H41" s="41"/>
      <c r="I41" s="112"/>
      <c r="J41" s="41"/>
      <c r="K41" s="44"/>
    </row>
    <row r="42" spans="2:11" s="1" customFormat="1" ht="14.45" customHeight="1">
      <c r="B42" s="40"/>
      <c r="C42" s="36" t="s">
        <v>18</v>
      </c>
      <c r="D42" s="41"/>
      <c r="E42" s="41"/>
      <c r="F42" s="41"/>
      <c r="G42" s="41"/>
      <c r="H42" s="41"/>
      <c r="I42" s="112"/>
      <c r="J42" s="41"/>
      <c r="K42" s="44"/>
    </row>
    <row r="43" spans="2:11" s="1" customFormat="1" ht="23.25" customHeight="1">
      <c r="B43" s="40"/>
      <c r="C43" s="41"/>
      <c r="D43" s="41"/>
      <c r="E43" s="376" t="str">
        <f>E7</f>
        <v>Klíčany - stavba šaten a technického zázemí obce u fotbalového hřiště</v>
      </c>
      <c r="F43" s="377"/>
      <c r="G43" s="377"/>
      <c r="H43" s="377"/>
      <c r="I43" s="112"/>
      <c r="J43" s="41"/>
      <c r="K43" s="44"/>
    </row>
    <row r="44" spans="2:11" s="1" customFormat="1" ht="6.95" customHeight="1">
      <c r="B44" s="40"/>
      <c r="C44" s="41"/>
      <c r="D44" s="41"/>
      <c r="E44" s="41"/>
      <c r="F44" s="41"/>
      <c r="G44" s="41"/>
      <c r="H44" s="41"/>
      <c r="I44" s="112"/>
      <c r="J44" s="41"/>
      <c r="K44" s="44"/>
    </row>
    <row r="45" spans="2:11" s="1" customFormat="1" ht="18" customHeight="1">
      <c r="B45" s="40"/>
      <c r="C45" s="36" t="s">
        <v>23</v>
      </c>
      <c r="D45" s="41"/>
      <c r="E45" s="41"/>
      <c r="F45" s="34" t="str">
        <f>F10</f>
        <v xml:space="preserve"> </v>
      </c>
      <c r="G45" s="41"/>
      <c r="H45" s="41"/>
      <c r="I45" s="113" t="s">
        <v>25</v>
      </c>
      <c r="J45" s="114">
        <f>IF(J10="","",J10)</f>
        <v>0</v>
      </c>
      <c r="K45" s="44"/>
    </row>
    <row r="46" spans="2:11" s="1" customFormat="1" ht="6.95" customHeight="1">
      <c r="B46" s="40"/>
      <c r="C46" s="41"/>
      <c r="D46" s="41"/>
      <c r="E46" s="41"/>
      <c r="F46" s="41"/>
      <c r="G46" s="41"/>
      <c r="H46" s="41"/>
      <c r="I46" s="112"/>
      <c r="J46" s="41"/>
      <c r="K46" s="44"/>
    </row>
    <row r="47" spans="2:11" s="1" customFormat="1" ht="15">
      <c r="B47" s="40"/>
      <c r="C47" s="36" t="s">
        <v>26</v>
      </c>
      <c r="D47" s="41"/>
      <c r="E47" s="41"/>
      <c r="F47" s="34" t="str">
        <f>E13</f>
        <v>Obec Klíčany</v>
      </c>
      <c r="G47" s="41"/>
      <c r="H47" s="41"/>
      <c r="I47" s="113" t="s">
        <v>32</v>
      </c>
      <c r="J47" s="34" t="str">
        <f>E19</f>
        <v>Grubaur - projekty</v>
      </c>
      <c r="K47" s="44"/>
    </row>
    <row r="48" spans="2:11" s="1" customFormat="1" ht="14.45" customHeight="1">
      <c r="B48" s="40"/>
      <c r="C48" s="36" t="s">
        <v>30</v>
      </c>
      <c r="D48" s="41"/>
      <c r="E48" s="41"/>
      <c r="F48" s="34" t="str">
        <f>IF(E16="","",E16)</f>
        <v/>
      </c>
      <c r="G48" s="41"/>
      <c r="H48" s="41"/>
      <c r="I48" s="112"/>
      <c r="J48" s="41"/>
      <c r="K48" s="44"/>
    </row>
    <row r="49" spans="2:47" s="1" customFormat="1" ht="10.35" customHeight="1">
      <c r="B49" s="40"/>
      <c r="C49" s="41"/>
      <c r="D49" s="41"/>
      <c r="E49" s="41"/>
      <c r="F49" s="41"/>
      <c r="G49" s="41"/>
      <c r="H49" s="41"/>
      <c r="I49" s="112"/>
      <c r="J49" s="41"/>
      <c r="K49" s="44"/>
    </row>
    <row r="50" spans="2:47" s="1" customFormat="1" ht="29.25" customHeight="1">
      <c r="B50" s="40"/>
      <c r="C50" s="138" t="s">
        <v>85</v>
      </c>
      <c r="D50" s="126"/>
      <c r="E50" s="126"/>
      <c r="F50" s="126"/>
      <c r="G50" s="126"/>
      <c r="H50" s="126"/>
      <c r="I50" s="139"/>
      <c r="J50" s="140" t="s">
        <v>86</v>
      </c>
      <c r="K50" s="141"/>
    </row>
    <row r="51" spans="2:47" s="1" customFormat="1" ht="10.35" customHeight="1">
      <c r="B51" s="40"/>
      <c r="C51" s="41"/>
      <c r="D51" s="41"/>
      <c r="E51" s="41"/>
      <c r="F51" s="41"/>
      <c r="G51" s="41"/>
      <c r="H51" s="41"/>
      <c r="I51" s="112"/>
      <c r="J51" s="41"/>
      <c r="K51" s="44"/>
    </row>
    <row r="52" spans="2:47" s="1" customFormat="1" ht="29.25" customHeight="1">
      <c r="B52" s="40"/>
      <c r="C52" s="142" t="s">
        <v>87</v>
      </c>
      <c r="D52" s="41"/>
      <c r="E52" s="41"/>
      <c r="F52" s="41"/>
      <c r="G52" s="41"/>
      <c r="H52" s="41"/>
      <c r="I52" s="112"/>
      <c r="J52" s="122">
        <f>J114</f>
        <v>0</v>
      </c>
      <c r="K52" s="44"/>
      <c r="AU52" s="23" t="s">
        <v>88</v>
      </c>
    </row>
    <row r="53" spans="2:47" s="7" customFormat="1" ht="24.95" customHeight="1">
      <c r="B53" s="143"/>
      <c r="C53" s="144"/>
      <c r="D53" s="145" t="s">
        <v>89</v>
      </c>
      <c r="E53" s="146"/>
      <c r="F53" s="146"/>
      <c r="G53" s="146"/>
      <c r="H53" s="146"/>
      <c r="I53" s="147"/>
      <c r="J53" s="148">
        <f>J115</f>
        <v>0</v>
      </c>
      <c r="K53" s="149"/>
    </row>
    <row r="54" spans="2:47" s="8" customFormat="1" ht="19.899999999999999" customHeight="1">
      <c r="B54" s="150"/>
      <c r="C54" s="151"/>
      <c r="D54" s="152" t="s">
        <v>90</v>
      </c>
      <c r="E54" s="153"/>
      <c r="F54" s="153"/>
      <c r="G54" s="153"/>
      <c r="H54" s="153"/>
      <c r="I54" s="154"/>
      <c r="J54" s="155">
        <f>J116</f>
        <v>0</v>
      </c>
      <c r="K54" s="156"/>
    </row>
    <row r="55" spans="2:47" s="8" customFormat="1" ht="19.899999999999999" customHeight="1">
      <c r="B55" s="150"/>
      <c r="C55" s="151"/>
      <c r="D55" s="152" t="s">
        <v>91</v>
      </c>
      <c r="E55" s="153"/>
      <c r="F55" s="153"/>
      <c r="G55" s="153"/>
      <c r="H55" s="153"/>
      <c r="I55" s="154"/>
      <c r="J55" s="155">
        <f>J178</f>
        <v>0</v>
      </c>
      <c r="K55" s="156"/>
    </row>
    <row r="56" spans="2:47" s="8" customFormat="1" ht="19.899999999999999" customHeight="1">
      <c r="B56" s="150"/>
      <c r="C56" s="151"/>
      <c r="D56" s="152" t="s">
        <v>92</v>
      </c>
      <c r="E56" s="153"/>
      <c r="F56" s="153"/>
      <c r="G56" s="153"/>
      <c r="H56" s="153"/>
      <c r="I56" s="154"/>
      <c r="J56" s="155">
        <f>J203</f>
        <v>0</v>
      </c>
      <c r="K56" s="156"/>
    </row>
    <row r="57" spans="2:47" s="8" customFormat="1" ht="19.899999999999999" customHeight="1">
      <c r="B57" s="150"/>
      <c r="C57" s="151"/>
      <c r="D57" s="152" t="s">
        <v>93</v>
      </c>
      <c r="E57" s="153"/>
      <c r="F57" s="153"/>
      <c r="G57" s="153"/>
      <c r="H57" s="153"/>
      <c r="I57" s="154"/>
      <c r="J57" s="155">
        <f>J269</f>
        <v>0</v>
      </c>
      <c r="K57" s="156"/>
    </row>
    <row r="58" spans="2:47" s="8" customFormat="1" ht="19.899999999999999" customHeight="1">
      <c r="B58" s="150"/>
      <c r="C58" s="151"/>
      <c r="D58" s="152" t="s">
        <v>94</v>
      </c>
      <c r="E58" s="153"/>
      <c r="F58" s="153"/>
      <c r="G58" s="153"/>
      <c r="H58" s="153"/>
      <c r="I58" s="154"/>
      <c r="J58" s="155">
        <f>J285</f>
        <v>0</v>
      </c>
      <c r="K58" s="156"/>
    </row>
    <row r="59" spans="2:47" s="8" customFormat="1" ht="19.899999999999999" customHeight="1">
      <c r="B59" s="150"/>
      <c r="C59" s="151"/>
      <c r="D59" s="152" t="s">
        <v>95</v>
      </c>
      <c r="E59" s="153"/>
      <c r="F59" s="153"/>
      <c r="G59" s="153"/>
      <c r="H59" s="153"/>
      <c r="I59" s="154"/>
      <c r="J59" s="155">
        <f>J301</f>
        <v>0</v>
      </c>
      <c r="K59" s="156"/>
    </row>
    <row r="60" spans="2:47" s="8" customFormat="1" ht="19.899999999999999" customHeight="1">
      <c r="B60" s="150"/>
      <c r="C60" s="151"/>
      <c r="D60" s="152" t="s">
        <v>96</v>
      </c>
      <c r="E60" s="153"/>
      <c r="F60" s="153"/>
      <c r="G60" s="153"/>
      <c r="H60" s="153"/>
      <c r="I60" s="154"/>
      <c r="J60" s="155">
        <f>J554</f>
        <v>0</v>
      </c>
      <c r="K60" s="156"/>
    </row>
    <row r="61" spans="2:47" s="8" customFormat="1" ht="19.899999999999999" customHeight="1">
      <c r="B61" s="150"/>
      <c r="C61" s="151"/>
      <c r="D61" s="152" t="s">
        <v>97</v>
      </c>
      <c r="E61" s="153"/>
      <c r="F61" s="153"/>
      <c r="G61" s="153"/>
      <c r="H61" s="153"/>
      <c r="I61" s="154"/>
      <c r="J61" s="155">
        <f>J588</f>
        <v>0</v>
      </c>
      <c r="K61" s="156"/>
    </row>
    <row r="62" spans="2:47" s="7" customFormat="1" ht="24.95" customHeight="1">
      <c r="B62" s="143"/>
      <c r="C62" s="144"/>
      <c r="D62" s="145" t="s">
        <v>98</v>
      </c>
      <c r="E62" s="146"/>
      <c r="F62" s="146"/>
      <c r="G62" s="146"/>
      <c r="H62" s="146"/>
      <c r="I62" s="147"/>
      <c r="J62" s="148">
        <f>J590</f>
        <v>0</v>
      </c>
      <c r="K62" s="149"/>
    </row>
    <row r="63" spans="2:47" s="8" customFormat="1" ht="19.899999999999999" customHeight="1">
      <c r="B63" s="150"/>
      <c r="C63" s="151"/>
      <c r="D63" s="152" t="s">
        <v>99</v>
      </c>
      <c r="E63" s="153"/>
      <c r="F63" s="153"/>
      <c r="G63" s="153"/>
      <c r="H63" s="153"/>
      <c r="I63" s="154"/>
      <c r="J63" s="155">
        <f>J591</f>
        <v>0</v>
      </c>
      <c r="K63" s="156"/>
    </row>
    <row r="64" spans="2:47" s="8" customFormat="1" ht="19.899999999999999" customHeight="1">
      <c r="B64" s="150"/>
      <c r="C64" s="151"/>
      <c r="D64" s="152" t="s">
        <v>100</v>
      </c>
      <c r="E64" s="153"/>
      <c r="F64" s="153"/>
      <c r="G64" s="153"/>
      <c r="H64" s="153"/>
      <c r="I64" s="154"/>
      <c r="J64" s="155">
        <f>J634</f>
        <v>0</v>
      </c>
      <c r="K64" s="156"/>
    </row>
    <row r="65" spans="2:11" s="8" customFormat="1" ht="19.899999999999999" customHeight="1">
      <c r="B65" s="150"/>
      <c r="C65" s="151"/>
      <c r="D65" s="152" t="s">
        <v>101</v>
      </c>
      <c r="E65" s="153"/>
      <c r="F65" s="153"/>
      <c r="G65" s="153"/>
      <c r="H65" s="153"/>
      <c r="I65" s="154"/>
      <c r="J65" s="155">
        <f>J691</f>
        <v>0</v>
      </c>
      <c r="K65" s="156"/>
    </row>
    <row r="66" spans="2:11" s="8" customFormat="1" ht="19.899999999999999" customHeight="1">
      <c r="B66" s="150"/>
      <c r="C66" s="151"/>
      <c r="D66" s="152" t="s">
        <v>102</v>
      </c>
      <c r="E66" s="153"/>
      <c r="F66" s="153"/>
      <c r="G66" s="153"/>
      <c r="H66" s="153"/>
      <c r="I66" s="154"/>
      <c r="J66" s="155">
        <f>J713</f>
        <v>0</v>
      </c>
      <c r="K66" s="156"/>
    </row>
    <row r="67" spans="2:11" s="8" customFormat="1" ht="19.899999999999999" customHeight="1">
      <c r="B67" s="150"/>
      <c r="C67" s="151"/>
      <c r="D67" s="152" t="s">
        <v>103</v>
      </c>
      <c r="E67" s="153"/>
      <c r="F67" s="153"/>
      <c r="G67" s="153"/>
      <c r="H67" s="153"/>
      <c r="I67" s="154"/>
      <c r="J67" s="155">
        <f>J739</f>
        <v>0</v>
      </c>
      <c r="K67" s="156"/>
    </row>
    <row r="68" spans="2:11" s="8" customFormat="1" ht="19.899999999999999" customHeight="1">
      <c r="B68" s="150"/>
      <c r="C68" s="151"/>
      <c r="D68" s="152" t="s">
        <v>104</v>
      </c>
      <c r="E68" s="153"/>
      <c r="F68" s="153"/>
      <c r="G68" s="153"/>
      <c r="H68" s="153"/>
      <c r="I68" s="154"/>
      <c r="J68" s="155">
        <f>J756</f>
        <v>0</v>
      </c>
      <c r="K68" s="156"/>
    </row>
    <row r="69" spans="2:11" s="8" customFormat="1" ht="19.899999999999999" customHeight="1">
      <c r="B69" s="150"/>
      <c r="C69" s="151"/>
      <c r="D69" s="152" t="s">
        <v>105</v>
      </c>
      <c r="E69" s="153"/>
      <c r="F69" s="153"/>
      <c r="G69" s="153"/>
      <c r="H69" s="153"/>
      <c r="I69" s="154"/>
      <c r="J69" s="155">
        <f>J768</f>
        <v>0</v>
      </c>
      <c r="K69" s="156"/>
    </row>
    <row r="70" spans="2:11" s="8" customFormat="1" ht="19.899999999999999" customHeight="1">
      <c r="B70" s="150"/>
      <c r="C70" s="151"/>
      <c r="D70" s="152" t="s">
        <v>106</v>
      </c>
      <c r="E70" s="153"/>
      <c r="F70" s="153"/>
      <c r="G70" s="153"/>
      <c r="H70" s="153"/>
      <c r="I70" s="154"/>
      <c r="J70" s="155">
        <f>J770</f>
        <v>0</v>
      </c>
      <c r="K70" s="156"/>
    </row>
    <row r="71" spans="2:11" s="8" customFormat="1" ht="19.899999999999999" customHeight="1">
      <c r="B71" s="150"/>
      <c r="C71" s="151"/>
      <c r="D71" s="152" t="s">
        <v>107</v>
      </c>
      <c r="E71" s="153"/>
      <c r="F71" s="153"/>
      <c r="G71" s="153"/>
      <c r="H71" s="153"/>
      <c r="I71" s="154"/>
      <c r="J71" s="155">
        <f>J789</f>
        <v>0</v>
      </c>
      <c r="K71" s="156"/>
    </row>
    <row r="72" spans="2:11" s="8" customFormat="1" ht="19.899999999999999" customHeight="1">
      <c r="B72" s="150"/>
      <c r="C72" s="151"/>
      <c r="D72" s="152" t="s">
        <v>108</v>
      </c>
      <c r="E72" s="153"/>
      <c r="F72" s="153"/>
      <c r="G72" s="153"/>
      <c r="H72" s="153"/>
      <c r="I72" s="154"/>
      <c r="J72" s="155">
        <f>J800</f>
        <v>0</v>
      </c>
      <c r="K72" s="156"/>
    </row>
    <row r="73" spans="2:11" s="8" customFormat="1" ht="19.899999999999999" customHeight="1">
      <c r="B73" s="150"/>
      <c r="C73" s="151"/>
      <c r="D73" s="152" t="s">
        <v>109</v>
      </c>
      <c r="E73" s="153"/>
      <c r="F73" s="153"/>
      <c r="G73" s="153"/>
      <c r="H73" s="153"/>
      <c r="I73" s="154"/>
      <c r="J73" s="155">
        <f>J807</f>
        <v>0</v>
      </c>
      <c r="K73" s="156"/>
    </row>
    <row r="74" spans="2:11" s="8" customFormat="1" ht="19.899999999999999" customHeight="1">
      <c r="B74" s="150"/>
      <c r="C74" s="151"/>
      <c r="D74" s="152" t="s">
        <v>110</v>
      </c>
      <c r="E74" s="153"/>
      <c r="F74" s="153"/>
      <c r="G74" s="153"/>
      <c r="H74" s="153"/>
      <c r="I74" s="154"/>
      <c r="J74" s="155">
        <f>J816</f>
        <v>0</v>
      </c>
      <c r="K74" s="156"/>
    </row>
    <row r="75" spans="2:11" s="8" customFormat="1" ht="14.85" customHeight="1">
      <c r="B75" s="150"/>
      <c r="C75" s="151"/>
      <c r="D75" s="152" t="s">
        <v>111</v>
      </c>
      <c r="E75" s="153"/>
      <c r="F75" s="153"/>
      <c r="G75" s="153"/>
      <c r="H75" s="153"/>
      <c r="I75" s="154"/>
      <c r="J75" s="155">
        <f>J817</f>
        <v>0</v>
      </c>
      <c r="K75" s="156"/>
    </row>
    <row r="76" spans="2:11" s="8" customFormat="1" ht="14.85" customHeight="1">
      <c r="B76" s="150"/>
      <c r="C76" s="151"/>
      <c r="D76" s="152" t="s">
        <v>112</v>
      </c>
      <c r="E76" s="153"/>
      <c r="F76" s="153"/>
      <c r="G76" s="153"/>
      <c r="H76" s="153"/>
      <c r="I76" s="154"/>
      <c r="J76" s="155">
        <f>J855</f>
        <v>0</v>
      </c>
      <c r="K76" s="156"/>
    </row>
    <row r="77" spans="2:11" s="8" customFormat="1" ht="14.85" customHeight="1">
      <c r="B77" s="150"/>
      <c r="C77" s="151"/>
      <c r="D77" s="152" t="s">
        <v>113</v>
      </c>
      <c r="E77" s="153"/>
      <c r="F77" s="153"/>
      <c r="G77" s="153"/>
      <c r="H77" s="153"/>
      <c r="I77" s="154"/>
      <c r="J77" s="155">
        <f>J869</f>
        <v>0</v>
      </c>
      <c r="K77" s="156"/>
    </row>
    <row r="78" spans="2:11" s="8" customFormat="1" ht="14.85" customHeight="1">
      <c r="B78" s="150"/>
      <c r="C78" s="151"/>
      <c r="D78" s="152" t="s">
        <v>114</v>
      </c>
      <c r="E78" s="153"/>
      <c r="F78" s="153"/>
      <c r="G78" s="153"/>
      <c r="H78" s="153"/>
      <c r="I78" s="154"/>
      <c r="J78" s="155">
        <f>J893</f>
        <v>0</v>
      </c>
      <c r="K78" s="156"/>
    </row>
    <row r="79" spans="2:11" s="8" customFormat="1" ht="14.85" customHeight="1">
      <c r="B79" s="150"/>
      <c r="C79" s="151"/>
      <c r="D79" s="152" t="s">
        <v>115</v>
      </c>
      <c r="E79" s="153"/>
      <c r="F79" s="153"/>
      <c r="G79" s="153"/>
      <c r="H79" s="153"/>
      <c r="I79" s="154"/>
      <c r="J79" s="155">
        <f>J909</f>
        <v>0</v>
      </c>
      <c r="K79" s="156"/>
    </row>
    <row r="80" spans="2:11" s="8" customFormat="1" ht="19.899999999999999" customHeight="1">
      <c r="B80" s="150"/>
      <c r="C80" s="151"/>
      <c r="D80" s="152" t="s">
        <v>116</v>
      </c>
      <c r="E80" s="153"/>
      <c r="F80" s="153"/>
      <c r="G80" s="153"/>
      <c r="H80" s="153"/>
      <c r="I80" s="154"/>
      <c r="J80" s="155">
        <f>J932</f>
        <v>0</v>
      </c>
      <c r="K80" s="156"/>
    </row>
    <row r="81" spans="2:11" s="8" customFormat="1" ht="19.899999999999999" customHeight="1">
      <c r="B81" s="150"/>
      <c r="C81" s="151"/>
      <c r="D81" s="152" t="s">
        <v>117</v>
      </c>
      <c r="E81" s="153"/>
      <c r="F81" s="153"/>
      <c r="G81" s="153"/>
      <c r="H81" s="153"/>
      <c r="I81" s="154"/>
      <c r="J81" s="155">
        <f>J934</f>
        <v>0</v>
      </c>
      <c r="K81" s="156"/>
    </row>
    <row r="82" spans="2:11" s="8" customFormat="1" ht="19.899999999999999" customHeight="1">
      <c r="B82" s="150"/>
      <c r="C82" s="151"/>
      <c r="D82" s="152" t="s">
        <v>118</v>
      </c>
      <c r="E82" s="153"/>
      <c r="F82" s="153"/>
      <c r="G82" s="153"/>
      <c r="H82" s="153"/>
      <c r="I82" s="154"/>
      <c r="J82" s="155">
        <f>J979</f>
        <v>0</v>
      </c>
      <c r="K82" s="156"/>
    </row>
    <row r="83" spans="2:11" s="8" customFormat="1" ht="19.899999999999999" customHeight="1">
      <c r="B83" s="150"/>
      <c r="C83" s="151"/>
      <c r="D83" s="152" t="s">
        <v>119</v>
      </c>
      <c r="E83" s="153"/>
      <c r="F83" s="153"/>
      <c r="G83" s="153"/>
      <c r="H83" s="153"/>
      <c r="I83" s="154"/>
      <c r="J83" s="155">
        <f>J1023</f>
        <v>0</v>
      </c>
      <c r="K83" s="156"/>
    </row>
    <row r="84" spans="2:11" s="8" customFormat="1" ht="19.899999999999999" customHeight="1">
      <c r="B84" s="150"/>
      <c r="C84" s="151"/>
      <c r="D84" s="152" t="s">
        <v>120</v>
      </c>
      <c r="E84" s="153"/>
      <c r="F84" s="153"/>
      <c r="G84" s="153"/>
      <c r="H84" s="153"/>
      <c r="I84" s="154"/>
      <c r="J84" s="155">
        <f>J1059</f>
        <v>0</v>
      </c>
      <c r="K84" s="156"/>
    </row>
    <row r="85" spans="2:11" s="8" customFormat="1" ht="19.899999999999999" customHeight="1">
      <c r="B85" s="150"/>
      <c r="C85" s="151"/>
      <c r="D85" s="152" t="s">
        <v>121</v>
      </c>
      <c r="E85" s="153"/>
      <c r="F85" s="153"/>
      <c r="G85" s="153"/>
      <c r="H85" s="153"/>
      <c r="I85" s="154"/>
      <c r="J85" s="155">
        <f>J1069</f>
        <v>0</v>
      </c>
      <c r="K85" s="156"/>
    </row>
    <row r="86" spans="2:11" s="8" customFormat="1" ht="19.899999999999999" customHeight="1">
      <c r="B86" s="150"/>
      <c r="C86" s="151"/>
      <c r="D86" s="152" t="s">
        <v>122</v>
      </c>
      <c r="E86" s="153"/>
      <c r="F86" s="153"/>
      <c r="G86" s="153"/>
      <c r="H86" s="153"/>
      <c r="I86" s="154"/>
      <c r="J86" s="155">
        <f>J1172</f>
        <v>0</v>
      </c>
      <c r="K86" s="156"/>
    </row>
    <row r="87" spans="2:11" s="8" customFormat="1" ht="19.899999999999999" customHeight="1">
      <c r="B87" s="150"/>
      <c r="C87" s="151"/>
      <c r="D87" s="152" t="s">
        <v>123</v>
      </c>
      <c r="E87" s="153"/>
      <c r="F87" s="153"/>
      <c r="G87" s="153"/>
      <c r="H87" s="153"/>
      <c r="I87" s="154"/>
      <c r="J87" s="155">
        <f>J1194</f>
        <v>0</v>
      </c>
      <c r="K87" s="156"/>
    </row>
    <row r="88" spans="2:11" s="8" customFormat="1" ht="19.899999999999999" customHeight="1">
      <c r="B88" s="150"/>
      <c r="C88" s="151"/>
      <c r="D88" s="152" t="s">
        <v>124</v>
      </c>
      <c r="E88" s="153"/>
      <c r="F88" s="153"/>
      <c r="G88" s="153"/>
      <c r="H88" s="153"/>
      <c r="I88" s="154"/>
      <c r="J88" s="155">
        <f>J1224</f>
        <v>0</v>
      </c>
      <c r="K88" s="156"/>
    </row>
    <row r="89" spans="2:11" s="8" customFormat="1" ht="19.899999999999999" customHeight="1">
      <c r="B89" s="150"/>
      <c r="C89" s="151"/>
      <c r="D89" s="152" t="s">
        <v>125</v>
      </c>
      <c r="E89" s="153"/>
      <c r="F89" s="153"/>
      <c r="G89" s="153"/>
      <c r="H89" s="153"/>
      <c r="I89" s="154"/>
      <c r="J89" s="155">
        <f>J1257</f>
        <v>0</v>
      </c>
      <c r="K89" s="156"/>
    </row>
    <row r="90" spans="2:11" s="8" customFormat="1" ht="19.899999999999999" customHeight="1">
      <c r="B90" s="150"/>
      <c r="C90" s="151"/>
      <c r="D90" s="152" t="s">
        <v>126</v>
      </c>
      <c r="E90" s="153"/>
      <c r="F90" s="153"/>
      <c r="G90" s="153"/>
      <c r="H90" s="153"/>
      <c r="I90" s="154"/>
      <c r="J90" s="155">
        <f>J1264</f>
        <v>0</v>
      </c>
      <c r="K90" s="156"/>
    </row>
    <row r="91" spans="2:11" s="8" customFormat="1" ht="19.899999999999999" customHeight="1">
      <c r="B91" s="150"/>
      <c r="C91" s="151"/>
      <c r="D91" s="152" t="s">
        <v>127</v>
      </c>
      <c r="E91" s="153"/>
      <c r="F91" s="153"/>
      <c r="G91" s="153"/>
      <c r="H91" s="153"/>
      <c r="I91" s="154"/>
      <c r="J91" s="155">
        <f>J1313</f>
        <v>0</v>
      </c>
      <c r="K91" s="156"/>
    </row>
    <row r="92" spans="2:11" s="8" customFormat="1" ht="19.899999999999999" customHeight="1">
      <c r="B92" s="150"/>
      <c r="C92" s="151"/>
      <c r="D92" s="152" t="s">
        <v>128</v>
      </c>
      <c r="E92" s="153"/>
      <c r="F92" s="153"/>
      <c r="G92" s="153"/>
      <c r="H92" s="153"/>
      <c r="I92" s="154"/>
      <c r="J92" s="155">
        <f>J1347</f>
        <v>0</v>
      </c>
      <c r="K92" s="156"/>
    </row>
    <row r="93" spans="2:11" s="8" customFormat="1" ht="19.899999999999999" customHeight="1">
      <c r="B93" s="150"/>
      <c r="C93" s="151"/>
      <c r="D93" s="152" t="s">
        <v>129</v>
      </c>
      <c r="E93" s="153"/>
      <c r="F93" s="153"/>
      <c r="G93" s="153"/>
      <c r="H93" s="153"/>
      <c r="I93" s="154"/>
      <c r="J93" s="155">
        <f>J1371</f>
        <v>0</v>
      </c>
      <c r="K93" s="156"/>
    </row>
    <row r="94" spans="2:11" s="8" customFormat="1" ht="19.899999999999999" customHeight="1">
      <c r="B94" s="150"/>
      <c r="C94" s="151"/>
      <c r="D94" s="152" t="s">
        <v>130</v>
      </c>
      <c r="E94" s="153"/>
      <c r="F94" s="153"/>
      <c r="G94" s="153"/>
      <c r="H94" s="153"/>
      <c r="I94" s="154"/>
      <c r="J94" s="155">
        <f>J1375</f>
        <v>0</v>
      </c>
      <c r="K94" s="156"/>
    </row>
    <row r="95" spans="2:11" s="7" customFormat="1" ht="24.95" customHeight="1">
      <c r="B95" s="143"/>
      <c r="C95" s="144"/>
      <c r="D95" s="145" t="s">
        <v>131</v>
      </c>
      <c r="E95" s="146"/>
      <c r="F95" s="146"/>
      <c r="G95" s="146"/>
      <c r="H95" s="146"/>
      <c r="I95" s="147"/>
      <c r="J95" s="148">
        <f>J1377</f>
        <v>0</v>
      </c>
      <c r="K95" s="149"/>
    </row>
    <row r="96" spans="2:11" s="8" customFormat="1" ht="19.899999999999999" customHeight="1">
      <c r="B96" s="150"/>
      <c r="C96" s="151"/>
      <c r="D96" s="152" t="s">
        <v>132</v>
      </c>
      <c r="E96" s="153"/>
      <c r="F96" s="153"/>
      <c r="G96" s="153"/>
      <c r="H96" s="153"/>
      <c r="I96" s="154"/>
      <c r="J96" s="155">
        <f>J1378</f>
        <v>0</v>
      </c>
      <c r="K96" s="156"/>
    </row>
    <row r="97" spans="2:12" s="1" customFormat="1" ht="21.75" customHeight="1">
      <c r="B97" s="40"/>
      <c r="C97" s="41"/>
      <c r="D97" s="41"/>
      <c r="E97" s="41"/>
      <c r="F97" s="41"/>
      <c r="G97" s="41"/>
      <c r="H97" s="41"/>
      <c r="I97" s="112"/>
      <c r="J97" s="41"/>
      <c r="K97" s="44"/>
    </row>
    <row r="98" spans="2:12" s="1" customFormat="1" ht="6.95" customHeight="1">
      <c r="B98" s="55"/>
      <c r="C98" s="56"/>
      <c r="D98" s="56"/>
      <c r="E98" s="56"/>
      <c r="F98" s="56"/>
      <c r="G98" s="56"/>
      <c r="H98" s="56"/>
      <c r="I98" s="133"/>
      <c r="J98" s="56"/>
      <c r="K98" s="57"/>
    </row>
    <row r="102" spans="2:12" s="1" customFormat="1" ht="6.95" customHeight="1">
      <c r="B102" s="58"/>
      <c r="C102" s="59"/>
      <c r="D102" s="59"/>
      <c r="E102" s="59"/>
      <c r="F102" s="59"/>
      <c r="G102" s="59"/>
      <c r="H102" s="59"/>
      <c r="I102" s="136"/>
      <c r="J102" s="59"/>
      <c r="K102" s="59"/>
      <c r="L102" s="60"/>
    </row>
    <row r="103" spans="2:12" s="1" customFormat="1" ht="36.950000000000003" customHeight="1">
      <c r="B103" s="40"/>
      <c r="C103" s="61" t="s">
        <v>133</v>
      </c>
      <c r="D103" s="62"/>
      <c r="E103" s="62"/>
      <c r="F103" s="62"/>
      <c r="G103" s="62"/>
      <c r="H103" s="62"/>
      <c r="I103" s="157"/>
      <c r="J103" s="62"/>
      <c r="K103" s="62"/>
      <c r="L103" s="60"/>
    </row>
    <row r="104" spans="2:12" s="1" customFormat="1" ht="6.95" customHeight="1">
      <c r="B104" s="40"/>
      <c r="C104" s="62"/>
      <c r="D104" s="62"/>
      <c r="E104" s="62"/>
      <c r="F104" s="62"/>
      <c r="G104" s="62"/>
      <c r="H104" s="62"/>
      <c r="I104" s="157"/>
      <c r="J104" s="62"/>
      <c r="K104" s="62"/>
      <c r="L104" s="60"/>
    </row>
    <row r="105" spans="2:12" s="1" customFormat="1" ht="14.45" customHeight="1">
      <c r="B105" s="40"/>
      <c r="C105" s="64" t="s">
        <v>18</v>
      </c>
      <c r="D105" s="62"/>
      <c r="E105" s="62"/>
      <c r="F105" s="62"/>
      <c r="G105" s="62"/>
      <c r="H105" s="62"/>
      <c r="I105" s="157"/>
      <c r="J105" s="62"/>
      <c r="K105" s="62"/>
      <c r="L105" s="60"/>
    </row>
    <row r="106" spans="2:12" s="1" customFormat="1" ht="23.25" customHeight="1">
      <c r="B106" s="40"/>
      <c r="C106" s="62"/>
      <c r="D106" s="62"/>
      <c r="E106" s="344" t="str">
        <f>E7</f>
        <v>Klíčany - stavba šaten a technického zázemí obce u fotbalového hřiště</v>
      </c>
      <c r="F106" s="378"/>
      <c r="G106" s="378"/>
      <c r="H106" s="378"/>
      <c r="I106" s="157"/>
      <c r="J106" s="62"/>
      <c r="K106" s="62"/>
      <c r="L106" s="60"/>
    </row>
    <row r="107" spans="2:12" s="1" customFormat="1" ht="6.95" customHeight="1">
      <c r="B107" s="40"/>
      <c r="C107" s="62"/>
      <c r="D107" s="62"/>
      <c r="E107" s="62"/>
      <c r="F107" s="62"/>
      <c r="G107" s="62"/>
      <c r="H107" s="62"/>
      <c r="I107" s="157"/>
      <c r="J107" s="62"/>
      <c r="K107" s="62"/>
      <c r="L107" s="60"/>
    </row>
    <row r="108" spans="2:12" s="1" customFormat="1" ht="18" customHeight="1">
      <c r="B108" s="40"/>
      <c r="C108" s="64" t="s">
        <v>23</v>
      </c>
      <c r="D108" s="62"/>
      <c r="E108" s="62"/>
      <c r="F108" s="158" t="str">
        <f>F10</f>
        <v xml:space="preserve"> </v>
      </c>
      <c r="G108" s="62"/>
      <c r="H108" s="62"/>
      <c r="I108" s="159" t="s">
        <v>25</v>
      </c>
      <c r="J108" s="72">
        <f>IF(J10="","",J10)</f>
        <v>0</v>
      </c>
      <c r="K108" s="62"/>
      <c r="L108" s="60"/>
    </row>
    <row r="109" spans="2:12" s="1" customFormat="1" ht="6.95" customHeight="1">
      <c r="B109" s="40"/>
      <c r="C109" s="62"/>
      <c r="D109" s="62"/>
      <c r="E109" s="62"/>
      <c r="F109" s="62"/>
      <c r="G109" s="62"/>
      <c r="H109" s="62"/>
      <c r="I109" s="157"/>
      <c r="J109" s="62"/>
      <c r="K109" s="62"/>
      <c r="L109" s="60"/>
    </row>
    <row r="110" spans="2:12" s="1" customFormat="1" ht="15">
      <c r="B110" s="40"/>
      <c r="C110" s="64" t="s">
        <v>26</v>
      </c>
      <c r="D110" s="62"/>
      <c r="E110" s="62"/>
      <c r="F110" s="158" t="str">
        <f>E13</f>
        <v>Obec Klíčany</v>
      </c>
      <c r="G110" s="62"/>
      <c r="H110" s="62"/>
      <c r="I110" s="159" t="s">
        <v>32</v>
      </c>
      <c r="J110" s="158" t="str">
        <f>E19</f>
        <v>Grubaur - projekty</v>
      </c>
      <c r="K110" s="62"/>
      <c r="L110" s="60"/>
    </row>
    <row r="111" spans="2:12" s="1" customFormat="1" ht="14.45" customHeight="1">
      <c r="B111" s="40"/>
      <c r="C111" s="64" t="s">
        <v>30</v>
      </c>
      <c r="D111" s="62"/>
      <c r="E111" s="62"/>
      <c r="F111" s="158" t="str">
        <f>IF(E16="","",E16)</f>
        <v/>
      </c>
      <c r="G111" s="62"/>
      <c r="H111" s="62"/>
      <c r="I111" s="157"/>
      <c r="J111" s="62"/>
      <c r="K111" s="62"/>
      <c r="L111" s="60"/>
    </row>
    <row r="112" spans="2:12" s="1" customFormat="1" ht="10.35" customHeight="1">
      <c r="B112" s="40"/>
      <c r="C112" s="62"/>
      <c r="D112" s="62"/>
      <c r="E112" s="62"/>
      <c r="F112" s="62"/>
      <c r="G112" s="62"/>
      <c r="H112" s="62"/>
      <c r="I112" s="157"/>
      <c r="J112" s="62"/>
      <c r="K112" s="62"/>
      <c r="L112" s="60"/>
    </row>
    <row r="113" spans="2:65" s="9" customFormat="1" ht="29.25" customHeight="1">
      <c r="B113" s="160"/>
      <c r="C113" s="161" t="s">
        <v>134</v>
      </c>
      <c r="D113" s="162" t="s">
        <v>55</v>
      </c>
      <c r="E113" s="162" t="s">
        <v>51</v>
      </c>
      <c r="F113" s="162" t="s">
        <v>135</v>
      </c>
      <c r="G113" s="162" t="s">
        <v>136</v>
      </c>
      <c r="H113" s="162" t="s">
        <v>137</v>
      </c>
      <c r="I113" s="163" t="s">
        <v>138</v>
      </c>
      <c r="J113" s="162" t="s">
        <v>86</v>
      </c>
      <c r="K113" s="164" t="s">
        <v>139</v>
      </c>
      <c r="L113" s="165"/>
      <c r="M113" s="80" t="s">
        <v>140</v>
      </c>
      <c r="N113" s="81" t="s">
        <v>40</v>
      </c>
      <c r="O113" s="81" t="s">
        <v>141</v>
      </c>
      <c r="P113" s="81" t="s">
        <v>142</v>
      </c>
      <c r="Q113" s="81" t="s">
        <v>143</v>
      </c>
      <c r="R113" s="81" t="s">
        <v>144</v>
      </c>
      <c r="S113" s="81" t="s">
        <v>145</v>
      </c>
      <c r="T113" s="82" t="s">
        <v>146</v>
      </c>
    </row>
    <row r="114" spans="2:65" s="1" customFormat="1" ht="29.25" customHeight="1">
      <c r="B114" s="40"/>
      <c r="C114" s="86" t="s">
        <v>87</v>
      </c>
      <c r="D114" s="62"/>
      <c r="E114" s="62"/>
      <c r="F114" s="62"/>
      <c r="G114" s="62"/>
      <c r="H114" s="62"/>
      <c r="I114" s="157"/>
      <c r="J114" s="166">
        <f>BK114</f>
        <v>0</v>
      </c>
      <c r="K114" s="62"/>
      <c r="L114" s="60"/>
      <c r="M114" s="83"/>
      <c r="N114" s="84"/>
      <c r="O114" s="84"/>
      <c r="P114" s="167">
        <f>P115+P590+P1377</f>
        <v>0</v>
      </c>
      <c r="Q114" s="84"/>
      <c r="R114" s="167">
        <f>R115+R590+R1377</f>
        <v>524.16853245840389</v>
      </c>
      <c r="S114" s="84"/>
      <c r="T114" s="168">
        <f>T115+T590+T1377</f>
        <v>0</v>
      </c>
      <c r="AT114" s="23" t="s">
        <v>69</v>
      </c>
      <c r="AU114" s="23" t="s">
        <v>88</v>
      </c>
      <c r="BK114" s="169">
        <f>BK115+BK590+BK1377</f>
        <v>0</v>
      </c>
    </row>
    <row r="115" spans="2:65" s="10" customFormat="1" ht="37.35" customHeight="1">
      <c r="B115" s="170"/>
      <c r="C115" s="171"/>
      <c r="D115" s="172" t="s">
        <v>69</v>
      </c>
      <c r="E115" s="173" t="s">
        <v>147</v>
      </c>
      <c r="F115" s="173" t="s">
        <v>148</v>
      </c>
      <c r="G115" s="171"/>
      <c r="H115" s="171"/>
      <c r="I115" s="174"/>
      <c r="J115" s="175">
        <f>BK115</f>
        <v>0</v>
      </c>
      <c r="K115" s="171"/>
      <c r="L115" s="176"/>
      <c r="M115" s="177"/>
      <c r="N115" s="178"/>
      <c r="O115" s="178"/>
      <c r="P115" s="179">
        <f>P116+P178+P203+P269+P285+P301+P554+P588</f>
        <v>0</v>
      </c>
      <c r="Q115" s="178"/>
      <c r="R115" s="179">
        <f>R116+R178+R203+R269+R285+R301+R554+R588</f>
        <v>499.48954293999992</v>
      </c>
      <c r="S115" s="178"/>
      <c r="T115" s="180">
        <f>T116+T178+T203+T269+T285+T301+T554+T588</f>
        <v>0</v>
      </c>
      <c r="AR115" s="181" t="s">
        <v>75</v>
      </c>
      <c r="AT115" s="182" t="s">
        <v>69</v>
      </c>
      <c r="AU115" s="182" t="s">
        <v>70</v>
      </c>
      <c r="AY115" s="181" t="s">
        <v>149</v>
      </c>
      <c r="BK115" s="183">
        <f>BK116+BK178+BK203+BK269+BK285+BK301+BK554+BK588</f>
        <v>0</v>
      </c>
    </row>
    <row r="116" spans="2:65" s="10" customFormat="1" ht="19.899999999999999" customHeight="1">
      <c r="B116" s="170"/>
      <c r="C116" s="171"/>
      <c r="D116" s="184" t="s">
        <v>69</v>
      </c>
      <c r="E116" s="185" t="s">
        <v>75</v>
      </c>
      <c r="F116" s="185" t="s">
        <v>150</v>
      </c>
      <c r="G116" s="171"/>
      <c r="H116" s="171"/>
      <c r="I116" s="174"/>
      <c r="J116" s="186">
        <f>BK116</f>
        <v>0</v>
      </c>
      <c r="K116" s="171"/>
      <c r="L116" s="176"/>
      <c r="M116" s="177"/>
      <c r="N116" s="178"/>
      <c r="O116" s="178"/>
      <c r="P116" s="179">
        <f>SUM(P117:P177)</f>
        <v>0</v>
      </c>
      <c r="Q116" s="178"/>
      <c r="R116" s="179">
        <f>SUM(R117:R177)</f>
        <v>10.8033</v>
      </c>
      <c r="S116" s="178"/>
      <c r="T116" s="180">
        <f>SUM(T117:T177)</f>
        <v>0</v>
      </c>
      <c r="AR116" s="181" t="s">
        <v>75</v>
      </c>
      <c r="AT116" s="182" t="s">
        <v>69</v>
      </c>
      <c r="AU116" s="182" t="s">
        <v>75</v>
      </c>
      <c r="AY116" s="181" t="s">
        <v>149</v>
      </c>
      <c r="BK116" s="183">
        <f>SUM(BK117:BK177)</f>
        <v>0</v>
      </c>
    </row>
    <row r="117" spans="2:65" s="1" customFormat="1" ht="31.5" customHeight="1">
      <c r="B117" s="40"/>
      <c r="C117" s="187" t="s">
        <v>75</v>
      </c>
      <c r="D117" s="187" t="s">
        <v>151</v>
      </c>
      <c r="E117" s="188" t="s">
        <v>152</v>
      </c>
      <c r="F117" s="189" t="s">
        <v>153</v>
      </c>
      <c r="G117" s="190" t="s">
        <v>154</v>
      </c>
      <c r="H117" s="191">
        <v>118.8</v>
      </c>
      <c r="I117" s="192"/>
      <c r="J117" s="193">
        <f>ROUND(I117*H117,2)</f>
        <v>0</v>
      </c>
      <c r="K117" s="189" t="s">
        <v>155</v>
      </c>
      <c r="L117" s="60"/>
      <c r="M117" s="194" t="s">
        <v>21</v>
      </c>
      <c r="N117" s="195" t="s">
        <v>41</v>
      </c>
      <c r="O117" s="41"/>
      <c r="P117" s="196">
        <f>O117*H117</f>
        <v>0</v>
      </c>
      <c r="Q117" s="196">
        <v>0</v>
      </c>
      <c r="R117" s="196">
        <f>Q117*H117</f>
        <v>0</v>
      </c>
      <c r="S117" s="196">
        <v>0</v>
      </c>
      <c r="T117" s="197">
        <f>S117*H117</f>
        <v>0</v>
      </c>
      <c r="AR117" s="23" t="s">
        <v>156</v>
      </c>
      <c r="AT117" s="23" t="s">
        <v>151</v>
      </c>
      <c r="AU117" s="23" t="s">
        <v>82</v>
      </c>
      <c r="AY117" s="23" t="s">
        <v>149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23" t="s">
        <v>75</v>
      </c>
      <c r="BK117" s="198">
        <f>ROUND(I117*H117,2)</f>
        <v>0</v>
      </c>
      <c r="BL117" s="23" t="s">
        <v>156</v>
      </c>
      <c r="BM117" s="23" t="s">
        <v>157</v>
      </c>
    </row>
    <row r="118" spans="2:65" s="11" customFormat="1">
      <c r="B118" s="199"/>
      <c r="C118" s="200"/>
      <c r="D118" s="201" t="s">
        <v>158</v>
      </c>
      <c r="E118" s="202" t="s">
        <v>21</v>
      </c>
      <c r="F118" s="203" t="s">
        <v>159</v>
      </c>
      <c r="G118" s="200"/>
      <c r="H118" s="204" t="s">
        <v>21</v>
      </c>
      <c r="I118" s="205"/>
      <c r="J118" s="200"/>
      <c r="K118" s="200"/>
      <c r="L118" s="206"/>
      <c r="M118" s="207"/>
      <c r="N118" s="208"/>
      <c r="O118" s="208"/>
      <c r="P118" s="208"/>
      <c r="Q118" s="208"/>
      <c r="R118" s="208"/>
      <c r="S118" s="208"/>
      <c r="T118" s="209"/>
      <c r="AT118" s="210" t="s">
        <v>158</v>
      </c>
      <c r="AU118" s="210" t="s">
        <v>82</v>
      </c>
      <c r="AV118" s="11" t="s">
        <v>75</v>
      </c>
      <c r="AW118" s="11" t="s">
        <v>34</v>
      </c>
      <c r="AX118" s="11" t="s">
        <v>70</v>
      </c>
      <c r="AY118" s="210" t="s">
        <v>149</v>
      </c>
    </row>
    <row r="119" spans="2:65" s="12" customFormat="1">
      <c r="B119" s="211"/>
      <c r="C119" s="212"/>
      <c r="D119" s="201" t="s">
        <v>158</v>
      </c>
      <c r="E119" s="213" t="s">
        <v>21</v>
      </c>
      <c r="F119" s="214" t="s">
        <v>160</v>
      </c>
      <c r="G119" s="212"/>
      <c r="H119" s="215">
        <v>118.8</v>
      </c>
      <c r="I119" s="216"/>
      <c r="J119" s="212"/>
      <c r="K119" s="212"/>
      <c r="L119" s="217"/>
      <c r="M119" s="218"/>
      <c r="N119" s="219"/>
      <c r="O119" s="219"/>
      <c r="P119" s="219"/>
      <c r="Q119" s="219"/>
      <c r="R119" s="219"/>
      <c r="S119" s="219"/>
      <c r="T119" s="220"/>
      <c r="AT119" s="221" t="s">
        <v>158</v>
      </c>
      <c r="AU119" s="221" t="s">
        <v>82</v>
      </c>
      <c r="AV119" s="12" t="s">
        <v>82</v>
      </c>
      <c r="AW119" s="12" t="s">
        <v>34</v>
      </c>
      <c r="AX119" s="12" t="s">
        <v>70</v>
      </c>
      <c r="AY119" s="221" t="s">
        <v>149</v>
      </c>
    </row>
    <row r="120" spans="2:65" s="13" customFormat="1">
      <c r="B120" s="222"/>
      <c r="C120" s="223"/>
      <c r="D120" s="224" t="s">
        <v>158</v>
      </c>
      <c r="E120" s="225" t="s">
        <v>21</v>
      </c>
      <c r="F120" s="226" t="s">
        <v>161</v>
      </c>
      <c r="G120" s="223"/>
      <c r="H120" s="227">
        <v>118.8</v>
      </c>
      <c r="I120" s="228"/>
      <c r="J120" s="223"/>
      <c r="K120" s="223"/>
      <c r="L120" s="229"/>
      <c r="M120" s="230"/>
      <c r="N120" s="231"/>
      <c r="O120" s="231"/>
      <c r="P120" s="231"/>
      <c r="Q120" s="231"/>
      <c r="R120" s="231"/>
      <c r="S120" s="231"/>
      <c r="T120" s="232"/>
      <c r="AT120" s="233" t="s">
        <v>158</v>
      </c>
      <c r="AU120" s="233" t="s">
        <v>82</v>
      </c>
      <c r="AV120" s="13" t="s">
        <v>156</v>
      </c>
      <c r="AW120" s="13" t="s">
        <v>34</v>
      </c>
      <c r="AX120" s="13" t="s">
        <v>75</v>
      </c>
      <c r="AY120" s="233" t="s">
        <v>149</v>
      </c>
    </row>
    <row r="121" spans="2:65" s="1" customFormat="1" ht="31.5" customHeight="1">
      <c r="B121" s="40"/>
      <c r="C121" s="187" t="s">
        <v>82</v>
      </c>
      <c r="D121" s="187" t="s">
        <v>151</v>
      </c>
      <c r="E121" s="188" t="s">
        <v>162</v>
      </c>
      <c r="F121" s="189" t="s">
        <v>163</v>
      </c>
      <c r="G121" s="190" t="s">
        <v>154</v>
      </c>
      <c r="H121" s="191">
        <v>42.735999999999997</v>
      </c>
      <c r="I121" s="192"/>
      <c r="J121" s="193">
        <f>ROUND(I121*H121,2)</f>
        <v>0</v>
      </c>
      <c r="K121" s="189" t="s">
        <v>155</v>
      </c>
      <c r="L121" s="60"/>
      <c r="M121" s="194" t="s">
        <v>21</v>
      </c>
      <c r="N121" s="195" t="s">
        <v>41</v>
      </c>
      <c r="O121" s="41"/>
      <c r="P121" s="196">
        <f>O121*H121</f>
        <v>0</v>
      </c>
      <c r="Q121" s="196">
        <v>0</v>
      </c>
      <c r="R121" s="196">
        <f>Q121*H121</f>
        <v>0</v>
      </c>
      <c r="S121" s="196">
        <v>0</v>
      </c>
      <c r="T121" s="197">
        <f>S121*H121</f>
        <v>0</v>
      </c>
      <c r="AR121" s="23" t="s">
        <v>156</v>
      </c>
      <c r="AT121" s="23" t="s">
        <v>151</v>
      </c>
      <c r="AU121" s="23" t="s">
        <v>82</v>
      </c>
      <c r="AY121" s="23" t="s">
        <v>149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23" t="s">
        <v>75</v>
      </c>
      <c r="BK121" s="198">
        <f>ROUND(I121*H121,2)</f>
        <v>0</v>
      </c>
      <c r="BL121" s="23" t="s">
        <v>156</v>
      </c>
      <c r="BM121" s="23" t="s">
        <v>164</v>
      </c>
    </row>
    <row r="122" spans="2:65" s="11" customFormat="1">
      <c r="B122" s="199"/>
      <c r="C122" s="200"/>
      <c r="D122" s="201" t="s">
        <v>158</v>
      </c>
      <c r="E122" s="202" t="s">
        <v>21</v>
      </c>
      <c r="F122" s="203" t="s">
        <v>165</v>
      </c>
      <c r="G122" s="200"/>
      <c r="H122" s="204" t="s">
        <v>21</v>
      </c>
      <c r="I122" s="205"/>
      <c r="J122" s="200"/>
      <c r="K122" s="200"/>
      <c r="L122" s="206"/>
      <c r="M122" s="207"/>
      <c r="N122" s="208"/>
      <c r="O122" s="208"/>
      <c r="P122" s="208"/>
      <c r="Q122" s="208"/>
      <c r="R122" s="208"/>
      <c r="S122" s="208"/>
      <c r="T122" s="209"/>
      <c r="AT122" s="210" t="s">
        <v>158</v>
      </c>
      <c r="AU122" s="210" t="s">
        <v>82</v>
      </c>
      <c r="AV122" s="11" t="s">
        <v>75</v>
      </c>
      <c r="AW122" s="11" t="s">
        <v>34</v>
      </c>
      <c r="AX122" s="11" t="s">
        <v>70</v>
      </c>
      <c r="AY122" s="210" t="s">
        <v>149</v>
      </c>
    </row>
    <row r="123" spans="2:65" s="11" customFormat="1">
      <c r="B123" s="199"/>
      <c r="C123" s="200"/>
      <c r="D123" s="201" t="s">
        <v>158</v>
      </c>
      <c r="E123" s="202" t="s">
        <v>21</v>
      </c>
      <c r="F123" s="203" t="s">
        <v>166</v>
      </c>
      <c r="G123" s="200"/>
      <c r="H123" s="204" t="s">
        <v>21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158</v>
      </c>
      <c r="AU123" s="210" t="s">
        <v>82</v>
      </c>
      <c r="AV123" s="11" t="s">
        <v>75</v>
      </c>
      <c r="AW123" s="11" t="s">
        <v>34</v>
      </c>
      <c r="AX123" s="11" t="s">
        <v>70</v>
      </c>
      <c r="AY123" s="210" t="s">
        <v>149</v>
      </c>
    </row>
    <row r="124" spans="2:65" s="11" customFormat="1">
      <c r="B124" s="199"/>
      <c r="C124" s="200"/>
      <c r="D124" s="201" t="s">
        <v>158</v>
      </c>
      <c r="E124" s="202" t="s">
        <v>21</v>
      </c>
      <c r="F124" s="203" t="s">
        <v>167</v>
      </c>
      <c r="G124" s="200"/>
      <c r="H124" s="204" t="s">
        <v>21</v>
      </c>
      <c r="I124" s="205"/>
      <c r="J124" s="200"/>
      <c r="K124" s="200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158</v>
      </c>
      <c r="AU124" s="210" t="s">
        <v>82</v>
      </c>
      <c r="AV124" s="11" t="s">
        <v>75</v>
      </c>
      <c r="AW124" s="11" t="s">
        <v>34</v>
      </c>
      <c r="AX124" s="11" t="s">
        <v>70</v>
      </c>
      <c r="AY124" s="210" t="s">
        <v>149</v>
      </c>
    </row>
    <row r="125" spans="2:65" s="12" customFormat="1" ht="27">
      <c r="B125" s="211"/>
      <c r="C125" s="212"/>
      <c r="D125" s="201" t="s">
        <v>158</v>
      </c>
      <c r="E125" s="213" t="s">
        <v>21</v>
      </c>
      <c r="F125" s="214" t="s">
        <v>168</v>
      </c>
      <c r="G125" s="212"/>
      <c r="H125" s="215">
        <v>36.823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158</v>
      </c>
      <c r="AU125" s="221" t="s">
        <v>82</v>
      </c>
      <c r="AV125" s="12" t="s">
        <v>82</v>
      </c>
      <c r="AW125" s="12" t="s">
        <v>34</v>
      </c>
      <c r="AX125" s="12" t="s">
        <v>70</v>
      </c>
      <c r="AY125" s="221" t="s">
        <v>149</v>
      </c>
    </row>
    <row r="126" spans="2:65" s="11" customFormat="1">
      <c r="B126" s="199"/>
      <c r="C126" s="200"/>
      <c r="D126" s="201" t="s">
        <v>158</v>
      </c>
      <c r="E126" s="202" t="s">
        <v>21</v>
      </c>
      <c r="F126" s="203" t="s">
        <v>169</v>
      </c>
      <c r="G126" s="200"/>
      <c r="H126" s="204" t="s">
        <v>21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158</v>
      </c>
      <c r="AU126" s="210" t="s">
        <v>82</v>
      </c>
      <c r="AV126" s="11" t="s">
        <v>75</v>
      </c>
      <c r="AW126" s="11" t="s">
        <v>34</v>
      </c>
      <c r="AX126" s="11" t="s">
        <v>70</v>
      </c>
      <c r="AY126" s="210" t="s">
        <v>149</v>
      </c>
    </row>
    <row r="127" spans="2:65" s="12" customFormat="1">
      <c r="B127" s="211"/>
      <c r="C127" s="212"/>
      <c r="D127" s="201" t="s">
        <v>158</v>
      </c>
      <c r="E127" s="213" t="s">
        <v>21</v>
      </c>
      <c r="F127" s="214" t="s">
        <v>170</v>
      </c>
      <c r="G127" s="212"/>
      <c r="H127" s="215">
        <v>5.9130000000000003</v>
      </c>
      <c r="I127" s="216"/>
      <c r="J127" s="212"/>
      <c r="K127" s="212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158</v>
      </c>
      <c r="AU127" s="221" t="s">
        <v>82</v>
      </c>
      <c r="AV127" s="12" t="s">
        <v>82</v>
      </c>
      <c r="AW127" s="12" t="s">
        <v>34</v>
      </c>
      <c r="AX127" s="12" t="s">
        <v>70</v>
      </c>
      <c r="AY127" s="221" t="s">
        <v>149</v>
      </c>
    </row>
    <row r="128" spans="2:65" s="13" customFormat="1">
      <c r="B128" s="222"/>
      <c r="C128" s="223"/>
      <c r="D128" s="224" t="s">
        <v>158</v>
      </c>
      <c r="E128" s="225" t="s">
        <v>21</v>
      </c>
      <c r="F128" s="226" t="s">
        <v>161</v>
      </c>
      <c r="G128" s="223"/>
      <c r="H128" s="227">
        <v>42.735999999999997</v>
      </c>
      <c r="I128" s="228"/>
      <c r="J128" s="223"/>
      <c r="K128" s="223"/>
      <c r="L128" s="229"/>
      <c r="M128" s="230"/>
      <c r="N128" s="231"/>
      <c r="O128" s="231"/>
      <c r="P128" s="231"/>
      <c r="Q128" s="231"/>
      <c r="R128" s="231"/>
      <c r="S128" s="231"/>
      <c r="T128" s="232"/>
      <c r="AT128" s="233" t="s">
        <v>158</v>
      </c>
      <c r="AU128" s="233" t="s">
        <v>82</v>
      </c>
      <c r="AV128" s="13" t="s">
        <v>156</v>
      </c>
      <c r="AW128" s="13" t="s">
        <v>34</v>
      </c>
      <c r="AX128" s="13" t="s">
        <v>75</v>
      </c>
      <c r="AY128" s="233" t="s">
        <v>149</v>
      </c>
    </row>
    <row r="129" spans="2:65" s="1" customFormat="1" ht="31.5" customHeight="1">
      <c r="B129" s="40"/>
      <c r="C129" s="187" t="s">
        <v>171</v>
      </c>
      <c r="D129" s="187" t="s">
        <v>151</v>
      </c>
      <c r="E129" s="188" t="s">
        <v>172</v>
      </c>
      <c r="F129" s="189" t="s">
        <v>173</v>
      </c>
      <c r="G129" s="190" t="s">
        <v>154</v>
      </c>
      <c r="H129" s="191">
        <v>33</v>
      </c>
      <c r="I129" s="192"/>
      <c r="J129" s="193">
        <f>ROUND(I129*H129,2)</f>
        <v>0</v>
      </c>
      <c r="K129" s="189" t="s">
        <v>174</v>
      </c>
      <c r="L129" s="60"/>
      <c r="M129" s="194" t="s">
        <v>21</v>
      </c>
      <c r="N129" s="195" t="s">
        <v>41</v>
      </c>
      <c r="O129" s="41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AR129" s="23" t="s">
        <v>156</v>
      </c>
      <c r="AT129" s="23" t="s">
        <v>151</v>
      </c>
      <c r="AU129" s="23" t="s">
        <v>82</v>
      </c>
      <c r="AY129" s="23" t="s">
        <v>149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23" t="s">
        <v>75</v>
      </c>
      <c r="BK129" s="198">
        <f>ROUND(I129*H129,2)</f>
        <v>0</v>
      </c>
      <c r="BL129" s="23" t="s">
        <v>156</v>
      </c>
      <c r="BM129" s="23" t="s">
        <v>175</v>
      </c>
    </row>
    <row r="130" spans="2:65" s="11" customFormat="1">
      <c r="B130" s="199"/>
      <c r="C130" s="200"/>
      <c r="D130" s="201" t="s">
        <v>158</v>
      </c>
      <c r="E130" s="202" t="s">
        <v>21</v>
      </c>
      <c r="F130" s="203" t="s">
        <v>176</v>
      </c>
      <c r="G130" s="200"/>
      <c r="H130" s="204" t="s">
        <v>21</v>
      </c>
      <c r="I130" s="205"/>
      <c r="J130" s="200"/>
      <c r="K130" s="200"/>
      <c r="L130" s="206"/>
      <c r="M130" s="207"/>
      <c r="N130" s="208"/>
      <c r="O130" s="208"/>
      <c r="P130" s="208"/>
      <c r="Q130" s="208"/>
      <c r="R130" s="208"/>
      <c r="S130" s="208"/>
      <c r="T130" s="209"/>
      <c r="AT130" s="210" t="s">
        <v>158</v>
      </c>
      <c r="AU130" s="210" t="s">
        <v>82</v>
      </c>
      <c r="AV130" s="11" t="s">
        <v>75</v>
      </c>
      <c r="AW130" s="11" t="s">
        <v>34</v>
      </c>
      <c r="AX130" s="11" t="s">
        <v>70</v>
      </c>
      <c r="AY130" s="210" t="s">
        <v>149</v>
      </c>
    </row>
    <row r="131" spans="2:65" s="12" customFormat="1">
      <c r="B131" s="211"/>
      <c r="C131" s="212"/>
      <c r="D131" s="201" t="s">
        <v>158</v>
      </c>
      <c r="E131" s="213" t="s">
        <v>21</v>
      </c>
      <c r="F131" s="214" t="s">
        <v>177</v>
      </c>
      <c r="G131" s="212"/>
      <c r="H131" s="215">
        <v>12</v>
      </c>
      <c r="I131" s="216"/>
      <c r="J131" s="212"/>
      <c r="K131" s="212"/>
      <c r="L131" s="217"/>
      <c r="M131" s="218"/>
      <c r="N131" s="219"/>
      <c r="O131" s="219"/>
      <c r="P131" s="219"/>
      <c r="Q131" s="219"/>
      <c r="R131" s="219"/>
      <c r="S131" s="219"/>
      <c r="T131" s="220"/>
      <c r="AT131" s="221" t="s">
        <v>158</v>
      </c>
      <c r="AU131" s="221" t="s">
        <v>82</v>
      </c>
      <c r="AV131" s="12" t="s">
        <v>82</v>
      </c>
      <c r="AW131" s="12" t="s">
        <v>34</v>
      </c>
      <c r="AX131" s="12" t="s">
        <v>70</v>
      </c>
      <c r="AY131" s="221" t="s">
        <v>149</v>
      </c>
    </row>
    <row r="132" spans="2:65" s="11" customFormat="1">
      <c r="B132" s="199"/>
      <c r="C132" s="200"/>
      <c r="D132" s="201" t="s">
        <v>158</v>
      </c>
      <c r="E132" s="202" t="s">
        <v>21</v>
      </c>
      <c r="F132" s="203" t="s">
        <v>178</v>
      </c>
      <c r="G132" s="200"/>
      <c r="H132" s="204" t="s">
        <v>21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158</v>
      </c>
      <c r="AU132" s="210" t="s">
        <v>82</v>
      </c>
      <c r="AV132" s="11" t="s">
        <v>75</v>
      </c>
      <c r="AW132" s="11" t="s">
        <v>34</v>
      </c>
      <c r="AX132" s="11" t="s">
        <v>70</v>
      </c>
      <c r="AY132" s="210" t="s">
        <v>149</v>
      </c>
    </row>
    <row r="133" spans="2:65" s="12" customFormat="1">
      <c r="B133" s="211"/>
      <c r="C133" s="212"/>
      <c r="D133" s="201" t="s">
        <v>158</v>
      </c>
      <c r="E133" s="213" t="s">
        <v>21</v>
      </c>
      <c r="F133" s="214" t="s">
        <v>179</v>
      </c>
      <c r="G133" s="212"/>
      <c r="H133" s="215">
        <v>13.86</v>
      </c>
      <c r="I133" s="216"/>
      <c r="J133" s="212"/>
      <c r="K133" s="212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158</v>
      </c>
      <c r="AU133" s="221" t="s">
        <v>82</v>
      </c>
      <c r="AV133" s="12" t="s">
        <v>82</v>
      </c>
      <c r="AW133" s="12" t="s">
        <v>34</v>
      </c>
      <c r="AX133" s="12" t="s">
        <v>70</v>
      </c>
      <c r="AY133" s="221" t="s">
        <v>149</v>
      </c>
    </row>
    <row r="134" spans="2:65" s="11" customFormat="1">
      <c r="B134" s="199"/>
      <c r="C134" s="200"/>
      <c r="D134" s="201" t="s">
        <v>158</v>
      </c>
      <c r="E134" s="202" t="s">
        <v>21</v>
      </c>
      <c r="F134" s="203" t="s">
        <v>180</v>
      </c>
      <c r="G134" s="200"/>
      <c r="H134" s="204" t="s">
        <v>21</v>
      </c>
      <c r="I134" s="205"/>
      <c r="J134" s="200"/>
      <c r="K134" s="200"/>
      <c r="L134" s="206"/>
      <c r="M134" s="207"/>
      <c r="N134" s="208"/>
      <c r="O134" s="208"/>
      <c r="P134" s="208"/>
      <c r="Q134" s="208"/>
      <c r="R134" s="208"/>
      <c r="S134" s="208"/>
      <c r="T134" s="209"/>
      <c r="AT134" s="210" t="s">
        <v>158</v>
      </c>
      <c r="AU134" s="210" t="s">
        <v>82</v>
      </c>
      <c r="AV134" s="11" t="s">
        <v>75</v>
      </c>
      <c r="AW134" s="11" t="s">
        <v>34</v>
      </c>
      <c r="AX134" s="11" t="s">
        <v>70</v>
      </c>
      <c r="AY134" s="210" t="s">
        <v>149</v>
      </c>
    </row>
    <row r="135" spans="2:65" s="12" customFormat="1">
      <c r="B135" s="211"/>
      <c r="C135" s="212"/>
      <c r="D135" s="224" t="s">
        <v>158</v>
      </c>
      <c r="E135" s="234" t="s">
        <v>21</v>
      </c>
      <c r="F135" s="235" t="s">
        <v>181</v>
      </c>
      <c r="G135" s="212"/>
      <c r="H135" s="236">
        <v>33</v>
      </c>
      <c r="I135" s="216"/>
      <c r="J135" s="212"/>
      <c r="K135" s="212"/>
      <c r="L135" s="217"/>
      <c r="M135" s="218"/>
      <c r="N135" s="219"/>
      <c r="O135" s="219"/>
      <c r="P135" s="219"/>
      <c r="Q135" s="219"/>
      <c r="R135" s="219"/>
      <c r="S135" s="219"/>
      <c r="T135" s="220"/>
      <c r="AT135" s="221" t="s">
        <v>158</v>
      </c>
      <c r="AU135" s="221" t="s">
        <v>82</v>
      </c>
      <c r="AV135" s="12" t="s">
        <v>82</v>
      </c>
      <c r="AW135" s="12" t="s">
        <v>34</v>
      </c>
      <c r="AX135" s="12" t="s">
        <v>75</v>
      </c>
      <c r="AY135" s="221" t="s">
        <v>149</v>
      </c>
    </row>
    <row r="136" spans="2:65" s="1" customFormat="1" ht="31.5" customHeight="1">
      <c r="B136" s="40"/>
      <c r="C136" s="187" t="s">
        <v>156</v>
      </c>
      <c r="D136" s="187" t="s">
        <v>151</v>
      </c>
      <c r="E136" s="188" t="s">
        <v>182</v>
      </c>
      <c r="F136" s="189" t="s">
        <v>183</v>
      </c>
      <c r="G136" s="190" t="s">
        <v>154</v>
      </c>
      <c r="H136" s="191">
        <v>42.735999999999997</v>
      </c>
      <c r="I136" s="192"/>
      <c r="J136" s="193">
        <f>ROUND(I136*H136,2)</f>
        <v>0</v>
      </c>
      <c r="K136" s="189" t="s">
        <v>155</v>
      </c>
      <c r="L136" s="60"/>
      <c r="M136" s="194" t="s">
        <v>21</v>
      </c>
      <c r="N136" s="195" t="s">
        <v>41</v>
      </c>
      <c r="O136" s="41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AR136" s="23" t="s">
        <v>156</v>
      </c>
      <c r="AT136" s="23" t="s">
        <v>151</v>
      </c>
      <c r="AU136" s="23" t="s">
        <v>82</v>
      </c>
      <c r="AY136" s="23" t="s">
        <v>149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23" t="s">
        <v>75</v>
      </c>
      <c r="BK136" s="198">
        <f>ROUND(I136*H136,2)</f>
        <v>0</v>
      </c>
      <c r="BL136" s="23" t="s">
        <v>156</v>
      </c>
      <c r="BM136" s="23" t="s">
        <v>184</v>
      </c>
    </row>
    <row r="137" spans="2:65" s="11" customFormat="1">
      <c r="B137" s="199"/>
      <c r="C137" s="200"/>
      <c r="D137" s="201" t="s">
        <v>158</v>
      </c>
      <c r="E137" s="202" t="s">
        <v>21</v>
      </c>
      <c r="F137" s="203" t="s">
        <v>185</v>
      </c>
      <c r="G137" s="200"/>
      <c r="H137" s="204" t="s">
        <v>21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158</v>
      </c>
      <c r="AU137" s="210" t="s">
        <v>82</v>
      </c>
      <c r="AV137" s="11" t="s">
        <v>75</v>
      </c>
      <c r="AW137" s="11" t="s">
        <v>34</v>
      </c>
      <c r="AX137" s="11" t="s">
        <v>70</v>
      </c>
      <c r="AY137" s="210" t="s">
        <v>149</v>
      </c>
    </row>
    <row r="138" spans="2:65" s="12" customFormat="1">
      <c r="B138" s="211"/>
      <c r="C138" s="212"/>
      <c r="D138" s="201" t="s">
        <v>158</v>
      </c>
      <c r="E138" s="213" t="s">
        <v>21</v>
      </c>
      <c r="F138" s="214" t="s">
        <v>186</v>
      </c>
      <c r="G138" s="212"/>
      <c r="H138" s="215">
        <v>42.735999999999997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158</v>
      </c>
      <c r="AU138" s="221" t="s">
        <v>82</v>
      </c>
      <c r="AV138" s="12" t="s">
        <v>82</v>
      </c>
      <c r="AW138" s="12" t="s">
        <v>34</v>
      </c>
      <c r="AX138" s="12" t="s">
        <v>70</v>
      </c>
      <c r="AY138" s="221" t="s">
        <v>149</v>
      </c>
    </row>
    <row r="139" spans="2:65" s="13" customFormat="1">
      <c r="B139" s="222"/>
      <c r="C139" s="223"/>
      <c r="D139" s="224" t="s">
        <v>158</v>
      </c>
      <c r="E139" s="225" t="s">
        <v>21</v>
      </c>
      <c r="F139" s="226" t="s">
        <v>161</v>
      </c>
      <c r="G139" s="223"/>
      <c r="H139" s="227">
        <v>42.735999999999997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AT139" s="233" t="s">
        <v>158</v>
      </c>
      <c r="AU139" s="233" t="s">
        <v>82</v>
      </c>
      <c r="AV139" s="13" t="s">
        <v>156</v>
      </c>
      <c r="AW139" s="13" t="s">
        <v>34</v>
      </c>
      <c r="AX139" s="13" t="s">
        <v>75</v>
      </c>
      <c r="AY139" s="233" t="s">
        <v>149</v>
      </c>
    </row>
    <row r="140" spans="2:65" s="1" customFormat="1" ht="44.25" customHeight="1">
      <c r="B140" s="40"/>
      <c r="C140" s="187" t="s">
        <v>187</v>
      </c>
      <c r="D140" s="187" t="s">
        <v>151</v>
      </c>
      <c r="E140" s="188" t="s">
        <v>188</v>
      </c>
      <c r="F140" s="189" t="s">
        <v>189</v>
      </c>
      <c r="G140" s="190" t="s">
        <v>154</v>
      </c>
      <c r="H140" s="191">
        <v>24</v>
      </c>
      <c r="I140" s="192"/>
      <c r="J140" s="193">
        <f>ROUND(I140*H140,2)</f>
        <v>0</v>
      </c>
      <c r="K140" s="189" t="s">
        <v>174</v>
      </c>
      <c r="L140" s="60"/>
      <c r="M140" s="194" t="s">
        <v>21</v>
      </c>
      <c r="N140" s="195" t="s">
        <v>41</v>
      </c>
      <c r="O140" s="41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AR140" s="23" t="s">
        <v>156</v>
      </c>
      <c r="AT140" s="23" t="s">
        <v>151</v>
      </c>
      <c r="AU140" s="23" t="s">
        <v>82</v>
      </c>
      <c r="AY140" s="23" t="s">
        <v>149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23" t="s">
        <v>75</v>
      </c>
      <c r="BK140" s="198">
        <f>ROUND(I140*H140,2)</f>
        <v>0</v>
      </c>
      <c r="BL140" s="23" t="s">
        <v>156</v>
      </c>
      <c r="BM140" s="23" t="s">
        <v>190</v>
      </c>
    </row>
    <row r="141" spans="2:65" s="1" customFormat="1" ht="44.25" customHeight="1">
      <c r="B141" s="40"/>
      <c r="C141" s="187" t="s">
        <v>191</v>
      </c>
      <c r="D141" s="187" t="s">
        <v>151</v>
      </c>
      <c r="E141" s="188" t="s">
        <v>192</v>
      </c>
      <c r="F141" s="189" t="s">
        <v>193</v>
      </c>
      <c r="G141" s="190" t="s">
        <v>154</v>
      </c>
      <c r="H141" s="191">
        <v>25.503</v>
      </c>
      <c r="I141" s="192"/>
      <c r="J141" s="193">
        <f>ROUND(I141*H141,2)</f>
        <v>0</v>
      </c>
      <c r="K141" s="189" t="s">
        <v>155</v>
      </c>
      <c r="L141" s="60"/>
      <c r="M141" s="194" t="s">
        <v>21</v>
      </c>
      <c r="N141" s="195" t="s">
        <v>41</v>
      </c>
      <c r="O141" s="41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AR141" s="23" t="s">
        <v>156</v>
      </c>
      <c r="AT141" s="23" t="s">
        <v>151</v>
      </c>
      <c r="AU141" s="23" t="s">
        <v>82</v>
      </c>
      <c r="AY141" s="23" t="s">
        <v>149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23" t="s">
        <v>75</v>
      </c>
      <c r="BK141" s="198">
        <f>ROUND(I141*H141,2)</f>
        <v>0</v>
      </c>
      <c r="BL141" s="23" t="s">
        <v>156</v>
      </c>
      <c r="BM141" s="23" t="s">
        <v>194</v>
      </c>
    </row>
    <row r="142" spans="2:65" s="11" customFormat="1">
      <c r="B142" s="199"/>
      <c r="C142" s="200"/>
      <c r="D142" s="201" t="s">
        <v>158</v>
      </c>
      <c r="E142" s="202" t="s">
        <v>21</v>
      </c>
      <c r="F142" s="203" t="s">
        <v>195</v>
      </c>
      <c r="G142" s="200"/>
      <c r="H142" s="204" t="s">
        <v>21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158</v>
      </c>
      <c r="AU142" s="210" t="s">
        <v>82</v>
      </c>
      <c r="AV142" s="11" t="s">
        <v>75</v>
      </c>
      <c r="AW142" s="11" t="s">
        <v>34</v>
      </c>
      <c r="AX142" s="11" t="s">
        <v>70</v>
      </c>
      <c r="AY142" s="210" t="s">
        <v>149</v>
      </c>
    </row>
    <row r="143" spans="2:65" s="11" customFormat="1">
      <c r="B143" s="199"/>
      <c r="C143" s="200"/>
      <c r="D143" s="201" t="s">
        <v>158</v>
      </c>
      <c r="E143" s="202" t="s">
        <v>21</v>
      </c>
      <c r="F143" s="203" t="s">
        <v>196</v>
      </c>
      <c r="G143" s="200"/>
      <c r="H143" s="204" t="s">
        <v>21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158</v>
      </c>
      <c r="AU143" s="210" t="s">
        <v>82</v>
      </c>
      <c r="AV143" s="11" t="s">
        <v>75</v>
      </c>
      <c r="AW143" s="11" t="s">
        <v>34</v>
      </c>
      <c r="AX143" s="11" t="s">
        <v>70</v>
      </c>
      <c r="AY143" s="210" t="s">
        <v>149</v>
      </c>
    </row>
    <row r="144" spans="2:65" s="12" customFormat="1">
      <c r="B144" s="211"/>
      <c r="C144" s="212"/>
      <c r="D144" s="201" t="s">
        <v>158</v>
      </c>
      <c r="E144" s="213" t="s">
        <v>21</v>
      </c>
      <c r="F144" s="214" t="s">
        <v>186</v>
      </c>
      <c r="G144" s="212"/>
      <c r="H144" s="215">
        <v>42.735999999999997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158</v>
      </c>
      <c r="AU144" s="221" t="s">
        <v>82</v>
      </c>
      <c r="AV144" s="12" t="s">
        <v>82</v>
      </c>
      <c r="AW144" s="12" t="s">
        <v>34</v>
      </c>
      <c r="AX144" s="12" t="s">
        <v>70</v>
      </c>
      <c r="AY144" s="221" t="s">
        <v>149</v>
      </c>
    </row>
    <row r="145" spans="2:65" s="11" customFormat="1">
      <c r="B145" s="199"/>
      <c r="C145" s="200"/>
      <c r="D145" s="201" t="s">
        <v>158</v>
      </c>
      <c r="E145" s="202" t="s">
        <v>21</v>
      </c>
      <c r="F145" s="203" t="s">
        <v>197</v>
      </c>
      <c r="G145" s="200"/>
      <c r="H145" s="204" t="s">
        <v>21</v>
      </c>
      <c r="I145" s="205"/>
      <c r="J145" s="200"/>
      <c r="K145" s="200"/>
      <c r="L145" s="206"/>
      <c r="M145" s="207"/>
      <c r="N145" s="208"/>
      <c r="O145" s="208"/>
      <c r="P145" s="208"/>
      <c r="Q145" s="208"/>
      <c r="R145" s="208"/>
      <c r="S145" s="208"/>
      <c r="T145" s="209"/>
      <c r="AT145" s="210" t="s">
        <v>158</v>
      </c>
      <c r="AU145" s="210" t="s">
        <v>82</v>
      </c>
      <c r="AV145" s="11" t="s">
        <v>75</v>
      </c>
      <c r="AW145" s="11" t="s">
        <v>34</v>
      </c>
      <c r="AX145" s="11" t="s">
        <v>70</v>
      </c>
      <c r="AY145" s="210" t="s">
        <v>149</v>
      </c>
    </row>
    <row r="146" spans="2:65" s="12" customFormat="1">
      <c r="B146" s="211"/>
      <c r="C146" s="212"/>
      <c r="D146" s="201" t="s">
        <v>158</v>
      </c>
      <c r="E146" s="213" t="s">
        <v>21</v>
      </c>
      <c r="F146" s="214" t="s">
        <v>198</v>
      </c>
      <c r="G146" s="212"/>
      <c r="H146" s="215">
        <v>-17.233000000000001</v>
      </c>
      <c r="I146" s="216"/>
      <c r="J146" s="212"/>
      <c r="K146" s="212"/>
      <c r="L146" s="217"/>
      <c r="M146" s="218"/>
      <c r="N146" s="219"/>
      <c r="O146" s="219"/>
      <c r="P146" s="219"/>
      <c r="Q146" s="219"/>
      <c r="R146" s="219"/>
      <c r="S146" s="219"/>
      <c r="T146" s="220"/>
      <c r="AT146" s="221" t="s">
        <v>158</v>
      </c>
      <c r="AU146" s="221" t="s">
        <v>82</v>
      </c>
      <c r="AV146" s="12" t="s">
        <v>82</v>
      </c>
      <c r="AW146" s="12" t="s">
        <v>34</v>
      </c>
      <c r="AX146" s="12" t="s">
        <v>70</v>
      </c>
      <c r="AY146" s="221" t="s">
        <v>149</v>
      </c>
    </row>
    <row r="147" spans="2:65" s="13" customFormat="1">
      <c r="B147" s="222"/>
      <c r="C147" s="223"/>
      <c r="D147" s="224" t="s">
        <v>158</v>
      </c>
      <c r="E147" s="225" t="s">
        <v>21</v>
      </c>
      <c r="F147" s="226" t="s">
        <v>161</v>
      </c>
      <c r="G147" s="223"/>
      <c r="H147" s="227">
        <v>25.503</v>
      </c>
      <c r="I147" s="228"/>
      <c r="J147" s="223"/>
      <c r="K147" s="223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158</v>
      </c>
      <c r="AU147" s="233" t="s">
        <v>82</v>
      </c>
      <c r="AV147" s="13" t="s">
        <v>156</v>
      </c>
      <c r="AW147" s="13" t="s">
        <v>34</v>
      </c>
      <c r="AX147" s="13" t="s">
        <v>75</v>
      </c>
      <c r="AY147" s="233" t="s">
        <v>149</v>
      </c>
    </row>
    <row r="148" spans="2:65" s="1" customFormat="1" ht="44.25" customHeight="1">
      <c r="B148" s="40"/>
      <c r="C148" s="187" t="s">
        <v>199</v>
      </c>
      <c r="D148" s="187" t="s">
        <v>151</v>
      </c>
      <c r="E148" s="188" t="s">
        <v>200</v>
      </c>
      <c r="F148" s="189" t="s">
        <v>193</v>
      </c>
      <c r="G148" s="190" t="s">
        <v>154</v>
      </c>
      <c r="H148" s="191">
        <v>9</v>
      </c>
      <c r="I148" s="192"/>
      <c r="J148" s="193">
        <f>ROUND(I148*H148,2)</f>
        <v>0</v>
      </c>
      <c r="K148" s="189" t="s">
        <v>174</v>
      </c>
      <c r="L148" s="60"/>
      <c r="M148" s="194" t="s">
        <v>21</v>
      </c>
      <c r="N148" s="195" t="s">
        <v>41</v>
      </c>
      <c r="O148" s="41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AR148" s="23" t="s">
        <v>156</v>
      </c>
      <c r="AT148" s="23" t="s">
        <v>151</v>
      </c>
      <c r="AU148" s="23" t="s">
        <v>82</v>
      </c>
      <c r="AY148" s="23" t="s">
        <v>149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23" t="s">
        <v>75</v>
      </c>
      <c r="BK148" s="198">
        <f>ROUND(I148*H148,2)</f>
        <v>0</v>
      </c>
      <c r="BL148" s="23" t="s">
        <v>156</v>
      </c>
      <c r="BM148" s="23" t="s">
        <v>201</v>
      </c>
    </row>
    <row r="149" spans="2:65" s="12" customFormat="1">
      <c r="B149" s="211"/>
      <c r="C149" s="212"/>
      <c r="D149" s="224" t="s">
        <v>158</v>
      </c>
      <c r="E149" s="234" t="s">
        <v>21</v>
      </c>
      <c r="F149" s="235" t="s">
        <v>202</v>
      </c>
      <c r="G149" s="212"/>
      <c r="H149" s="236">
        <v>9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158</v>
      </c>
      <c r="AU149" s="221" t="s">
        <v>82</v>
      </c>
      <c r="AV149" s="12" t="s">
        <v>82</v>
      </c>
      <c r="AW149" s="12" t="s">
        <v>34</v>
      </c>
      <c r="AX149" s="12" t="s">
        <v>75</v>
      </c>
      <c r="AY149" s="221" t="s">
        <v>149</v>
      </c>
    </row>
    <row r="150" spans="2:65" s="1" customFormat="1" ht="31.5" customHeight="1">
      <c r="B150" s="40"/>
      <c r="C150" s="187" t="s">
        <v>203</v>
      </c>
      <c r="D150" s="187" t="s">
        <v>151</v>
      </c>
      <c r="E150" s="188" t="s">
        <v>204</v>
      </c>
      <c r="F150" s="189" t="s">
        <v>205</v>
      </c>
      <c r="G150" s="190" t="s">
        <v>154</v>
      </c>
      <c r="H150" s="191">
        <v>9</v>
      </c>
      <c r="I150" s="192"/>
      <c r="J150" s="193">
        <f>ROUND(I150*H150,2)</f>
        <v>0</v>
      </c>
      <c r="K150" s="189" t="s">
        <v>174</v>
      </c>
      <c r="L150" s="60"/>
      <c r="M150" s="194" t="s">
        <v>21</v>
      </c>
      <c r="N150" s="195" t="s">
        <v>41</v>
      </c>
      <c r="O150" s="41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AR150" s="23" t="s">
        <v>156</v>
      </c>
      <c r="AT150" s="23" t="s">
        <v>151</v>
      </c>
      <c r="AU150" s="23" t="s">
        <v>82</v>
      </c>
      <c r="AY150" s="23" t="s">
        <v>149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23" t="s">
        <v>75</v>
      </c>
      <c r="BK150" s="198">
        <f>ROUND(I150*H150,2)</f>
        <v>0</v>
      </c>
      <c r="BL150" s="23" t="s">
        <v>156</v>
      </c>
      <c r="BM150" s="23" t="s">
        <v>206</v>
      </c>
    </row>
    <row r="151" spans="2:65" s="1" customFormat="1" ht="22.5" customHeight="1">
      <c r="B151" s="40"/>
      <c r="C151" s="187" t="s">
        <v>207</v>
      </c>
      <c r="D151" s="187" t="s">
        <v>151</v>
      </c>
      <c r="E151" s="188" t="s">
        <v>208</v>
      </c>
      <c r="F151" s="189" t="s">
        <v>209</v>
      </c>
      <c r="G151" s="190" t="s">
        <v>154</v>
      </c>
      <c r="H151" s="191">
        <v>25.503</v>
      </c>
      <c r="I151" s="192"/>
      <c r="J151" s="193">
        <f>ROUND(I151*H151,2)</f>
        <v>0</v>
      </c>
      <c r="K151" s="189" t="s">
        <v>155</v>
      </c>
      <c r="L151" s="60"/>
      <c r="M151" s="194" t="s">
        <v>21</v>
      </c>
      <c r="N151" s="195" t="s">
        <v>41</v>
      </c>
      <c r="O151" s="41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AR151" s="23" t="s">
        <v>156</v>
      </c>
      <c r="AT151" s="23" t="s">
        <v>151</v>
      </c>
      <c r="AU151" s="23" t="s">
        <v>82</v>
      </c>
      <c r="AY151" s="23" t="s">
        <v>149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23" t="s">
        <v>75</v>
      </c>
      <c r="BK151" s="198">
        <f>ROUND(I151*H151,2)</f>
        <v>0</v>
      </c>
      <c r="BL151" s="23" t="s">
        <v>156</v>
      </c>
      <c r="BM151" s="23" t="s">
        <v>210</v>
      </c>
    </row>
    <row r="152" spans="2:65" s="1" customFormat="1" ht="22.5" customHeight="1">
      <c r="B152" s="40"/>
      <c r="C152" s="187" t="s">
        <v>211</v>
      </c>
      <c r="D152" s="187" t="s">
        <v>151</v>
      </c>
      <c r="E152" s="188" t="s">
        <v>212</v>
      </c>
      <c r="F152" s="189" t="s">
        <v>209</v>
      </c>
      <c r="G152" s="190" t="s">
        <v>154</v>
      </c>
      <c r="H152" s="191">
        <v>9</v>
      </c>
      <c r="I152" s="192"/>
      <c r="J152" s="193">
        <f>ROUND(I152*H152,2)</f>
        <v>0</v>
      </c>
      <c r="K152" s="189" t="s">
        <v>174</v>
      </c>
      <c r="L152" s="60"/>
      <c r="M152" s="194" t="s">
        <v>21</v>
      </c>
      <c r="N152" s="195" t="s">
        <v>41</v>
      </c>
      <c r="O152" s="41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AR152" s="23" t="s">
        <v>156</v>
      </c>
      <c r="AT152" s="23" t="s">
        <v>151</v>
      </c>
      <c r="AU152" s="23" t="s">
        <v>82</v>
      </c>
      <c r="AY152" s="23" t="s">
        <v>149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3" t="s">
        <v>75</v>
      </c>
      <c r="BK152" s="198">
        <f>ROUND(I152*H152,2)</f>
        <v>0</v>
      </c>
      <c r="BL152" s="23" t="s">
        <v>156</v>
      </c>
      <c r="BM152" s="23" t="s">
        <v>213</v>
      </c>
    </row>
    <row r="153" spans="2:65" s="1" customFormat="1" ht="22.5" customHeight="1">
      <c r="B153" s="40"/>
      <c r="C153" s="187" t="s">
        <v>214</v>
      </c>
      <c r="D153" s="187" t="s">
        <v>151</v>
      </c>
      <c r="E153" s="188" t="s">
        <v>215</v>
      </c>
      <c r="F153" s="189" t="s">
        <v>216</v>
      </c>
      <c r="G153" s="190" t="s">
        <v>217</v>
      </c>
      <c r="H153" s="191">
        <v>40.805</v>
      </c>
      <c r="I153" s="192"/>
      <c r="J153" s="193">
        <f>ROUND(I153*H153,2)</f>
        <v>0</v>
      </c>
      <c r="K153" s="189" t="s">
        <v>155</v>
      </c>
      <c r="L153" s="60"/>
      <c r="M153" s="194" t="s">
        <v>21</v>
      </c>
      <c r="N153" s="195" t="s">
        <v>41</v>
      </c>
      <c r="O153" s="4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AR153" s="23" t="s">
        <v>156</v>
      </c>
      <c r="AT153" s="23" t="s">
        <v>151</v>
      </c>
      <c r="AU153" s="23" t="s">
        <v>82</v>
      </c>
      <c r="AY153" s="23" t="s">
        <v>149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23" t="s">
        <v>75</v>
      </c>
      <c r="BK153" s="198">
        <f>ROUND(I153*H153,2)</f>
        <v>0</v>
      </c>
      <c r="BL153" s="23" t="s">
        <v>156</v>
      </c>
      <c r="BM153" s="23" t="s">
        <v>218</v>
      </c>
    </row>
    <row r="154" spans="2:65" s="12" customFormat="1">
      <c r="B154" s="211"/>
      <c r="C154" s="212"/>
      <c r="D154" s="224" t="s">
        <v>158</v>
      </c>
      <c r="E154" s="212"/>
      <c r="F154" s="235" t="s">
        <v>219</v>
      </c>
      <c r="G154" s="212"/>
      <c r="H154" s="236">
        <v>40.805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158</v>
      </c>
      <c r="AU154" s="221" t="s">
        <v>82</v>
      </c>
      <c r="AV154" s="12" t="s">
        <v>82</v>
      </c>
      <c r="AW154" s="12" t="s">
        <v>6</v>
      </c>
      <c r="AX154" s="12" t="s">
        <v>75</v>
      </c>
      <c r="AY154" s="221" t="s">
        <v>149</v>
      </c>
    </row>
    <row r="155" spans="2:65" s="1" customFormat="1" ht="22.5" customHeight="1">
      <c r="B155" s="40"/>
      <c r="C155" s="187" t="s">
        <v>220</v>
      </c>
      <c r="D155" s="187" t="s">
        <v>151</v>
      </c>
      <c r="E155" s="188" t="s">
        <v>221</v>
      </c>
      <c r="F155" s="189" t="s">
        <v>222</v>
      </c>
      <c r="G155" s="190" t="s">
        <v>217</v>
      </c>
      <c r="H155" s="191">
        <v>14.4</v>
      </c>
      <c r="I155" s="192"/>
      <c r="J155" s="193">
        <f>ROUND(I155*H155,2)</f>
        <v>0</v>
      </c>
      <c r="K155" s="189" t="s">
        <v>174</v>
      </c>
      <c r="L155" s="60"/>
      <c r="M155" s="194" t="s">
        <v>21</v>
      </c>
      <c r="N155" s="195" t="s">
        <v>41</v>
      </c>
      <c r="O155" s="41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AR155" s="23" t="s">
        <v>156</v>
      </c>
      <c r="AT155" s="23" t="s">
        <v>151</v>
      </c>
      <c r="AU155" s="23" t="s">
        <v>82</v>
      </c>
      <c r="AY155" s="23" t="s">
        <v>149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23" t="s">
        <v>75</v>
      </c>
      <c r="BK155" s="198">
        <f>ROUND(I155*H155,2)</f>
        <v>0</v>
      </c>
      <c r="BL155" s="23" t="s">
        <v>156</v>
      </c>
      <c r="BM155" s="23" t="s">
        <v>223</v>
      </c>
    </row>
    <row r="156" spans="2:65" s="12" customFormat="1">
      <c r="B156" s="211"/>
      <c r="C156" s="212"/>
      <c r="D156" s="224" t="s">
        <v>158</v>
      </c>
      <c r="E156" s="234" t="s">
        <v>21</v>
      </c>
      <c r="F156" s="235" t="s">
        <v>224</v>
      </c>
      <c r="G156" s="212"/>
      <c r="H156" s="236">
        <v>14.4</v>
      </c>
      <c r="I156" s="216"/>
      <c r="J156" s="212"/>
      <c r="K156" s="212"/>
      <c r="L156" s="217"/>
      <c r="M156" s="218"/>
      <c r="N156" s="219"/>
      <c r="O156" s="219"/>
      <c r="P156" s="219"/>
      <c r="Q156" s="219"/>
      <c r="R156" s="219"/>
      <c r="S156" s="219"/>
      <c r="T156" s="220"/>
      <c r="AT156" s="221" t="s">
        <v>158</v>
      </c>
      <c r="AU156" s="221" t="s">
        <v>82</v>
      </c>
      <c r="AV156" s="12" t="s">
        <v>82</v>
      </c>
      <c r="AW156" s="12" t="s">
        <v>34</v>
      </c>
      <c r="AX156" s="12" t="s">
        <v>75</v>
      </c>
      <c r="AY156" s="221" t="s">
        <v>149</v>
      </c>
    </row>
    <row r="157" spans="2:65" s="1" customFormat="1" ht="31.5" customHeight="1">
      <c r="B157" s="40"/>
      <c r="C157" s="187" t="s">
        <v>225</v>
      </c>
      <c r="D157" s="187" t="s">
        <v>151</v>
      </c>
      <c r="E157" s="188" t="s">
        <v>226</v>
      </c>
      <c r="F157" s="189" t="s">
        <v>227</v>
      </c>
      <c r="G157" s="190" t="s">
        <v>154</v>
      </c>
      <c r="H157" s="191">
        <v>17.233000000000001</v>
      </c>
      <c r="I157" s="192"/>
      <c r="J157" s="193">
        <f>ROUND(I157*H157,2)</f>
        <v>0</v>
      </c>
      <c r="K157" s="189" t="s">
        <v>155</v>
      </c>
      <c r="L157" s="60"/>
      <c r="M157" s="194" t="s">
        <v>21</v>
      </c>
      <c r="N157" s="195" t="s">
        <v>41</v>
      </c>
      <c r="O157" s="41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AR157" s="23" t="s">
        <v>156</v>
      </c>
      <c r="AT157" s="23" t="s">
        <v>151</v>
      </c>
      <c r="AU157" s="23" t="s">
        <v>82</v>
      </c>
      <c r="AY157" s="23" t="s">
        <v>149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23" t="s">
        <v>75</v>
      </c>
      <c r="BK157" s="198">
        <f>ROUND(I157*H157,2)</f>
        <v>0</v>
      </c>
      <c r="BL157" s="23" t="s">
        <v>156</v>
      </c>
      <c r="BM157" s="23" t="s">
        <v>228</v>
      </c>
    </row>
    <row r="158" spans="2:65" s="11" customFormat="1">
      <c r="B158" s="199"/>
      <c r="C158" s="200"/>
      <c r="D158" s="201" t="s">
        <v>158</v>
      </c>
      <c r="E158" s="202" t="s">
        <v>21</v>
      </c>
      <c r="F158" s="203" t="s">
        <v>229</v>
      </c>
      <c r="G158" s="200"/>
      <c r="H158" s="204" t="s">
        <v>21</v>
      </c>
      <c r="I158" s="205"/>
      <c r="J158" s="200"/>
      <c r="K158" s="200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158</v>
      </c>
      <c r="AU158" s="210" t="s">
        <v>82</v>
      </c>
      <c r="AV158" s="11" t="s">
        <v>75</v>
      </c>
      <c r="AW158" s="11" t="s">
        <v>34</v>
      </c>
      <c r="AX158" s="11" t="s">
        <v>70</v>
      </c>
      <c r="AY158" s="210" t="s">
        <v>149</v>
      </c>
    </row>
    <row r="159" spans="2:65" s="12" customFormat="1" ht="27">
      <c r="B159" s="211"/>
      <c r="C159" s="212"/>
      <c r="D159" s="201" t="s">
        <v>158</v>
      </c>
      <c r="E159" s="213" t="s">
        <v>21</v>
      </c>
      <c r="F159" s="214" t="s">
        <v>230</v>
      </c>
      <c r="G159" s="212"/>
      <c r="H159" s="215">
        <v>17.233000000000001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158</v>
      </c>
      <c r="AU159" s="221" t="s">
        <v>82</v>
      </c>
      <c r="AV159" s="12" t="s">
        <v>82</v>
      </c>
      <c r="AW159" s="12" t="s">
        <v>34</v>
      </c>
      <c r="AX159" s="12" t="s">
        <v>70</v>
      </c>
      <c r="AY159" s="221" t="s">
        <v>149</v>
      </c>
    </row>
    <row r="160" spans="2:65" s="13" customFormat="1">
      <c r="B160" s="222"/>
      <c r="C160" s="223"/>
      <c r="D160" s="224" t="s">
        <v>158</v>
      </c>
      <c r="E160" s="225" t="s">
        <v>21</v>
      </c>
      <c r="F160" s="226" t="s">
        <v>161</v>
      </c>
      <c r="G160" s="223"/>
      <c r="H160" s="227">
        <v>17.233000000000001</v>
      </c>
      <c r="I160" s="228"/>
      <c r="J160" s="223"/>
      <c r="K160" s="223"/>
      <c r="L160" s="229"/>
      <c r="M160" s="230"/>
      <c r="N160" s="231"/>
      <c r="O160" s="231"/>
      <c r="P160" s="231"/>
      <c r="Q160" s="231"/>
      <c r="R160" s="231"/>
      <c r="S160" s="231"/>
      <c r="T160" s="232"/>
      <c r="AT160" s="233" t="s">
        <v>158</v>
      </c>
      <c r="AU160" s="233" t="s">
        <v>82</v>
      </c>
      <c r="AV160" s="13" t="s">
        <v>156</v>
      </c>
      <c r="AW160" s="13" t="s">
        <v>34</v>
      </c>
      <c r="AX160" s="13" t="s">
        <v>75</v>
      </c>
      <c r="AY160" s="233" t="s">
        <v>149</v>
      </c>
    </row>
    <row r="161" spans="2:65" s="1" customFormat="1" ht="31.5" customHeight="1">
      <c r="B161" s="40"/>
      <c r="C161" s="187" t="s">
        <v>231</v>
      </c>
      <c r="D161" s="187" t="s">
        <v>151</v>
      </c>
      <c r="E161" s="188" t="s">
        <v>232</v>
      </c>
      <c r="F161" s="189" t="s">
        <v>227</v>
      </c>
      <c r="G161" s="190" t="s">
        <v>154</v>
      </c>
      <c r="H161" s="191">
        <v>24</v>
      </c>
      <c r="I161" s="192"/>
      <c r="J161" s="193">
        <f>ROUND(I161*H161,2)</f>
        <v>0</v>
      </c>
      <c r="K161" s="189" t="s">
        <v>174</v>
      </c>
      <c r="L161" s="60"/>
      <c r="M161" s="194" t="s">
        <v>21</v>
      </c>
      <c r="N161" s="195" t="s">
        <v>41</v>
      </c>
      <c r="O161" s="41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AR161" s="23" t="s">
        <v>156</v>
      </c>
      <c r="AT161" s="23" t="s">
        <v>151</v>
      </c>
      <c r="AU161" s="23" t="s">
        <v>82</v>
      </c>
      <c r="AY161" s="23" t="s">
        <v>149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23" t="s">
        <v>75</v>
      </c>
      <c r="BK161" s="198">
        <f>ROUND(I161*H161,2)</f>
        <v>0</v>
      </c>
      <c r="BL161" s="23" t="s">
        <v>156</v>
      </c>
      <c r="BM161" s="23" t="s">
        <v>233</v>
      </c>
    </row>
    <row r="162" spans="2:65" s="12" customFormat="1">
      <c r="B162" s="211"/>
      <c r="C162" s="212"/>
      <c r="D162" s="224" t="s">
        <v>158</v>
      </c>
      <c r="E162" s="234" t="s">
        <v>21</v>
      </c>
      <c r="F162" s="235" t="s">
        <v>234</v>
      </c>
      <c r="G162" s="212"/>
      <c r="H162" s="236">
        <v>24</v>
      </c>
      <c r="I162" s="216"/>
      <c r="J162" s="212"/>
      <c r="K162" s="212"/>
      <c r="L162" s="217"/>
      <c r="M162" s="218"/>
      <c r="N162" s="219"/>
      <c r="O162" s="219"/>
      <c r="P162" s="219"/>
      <c r="Q162" s="219"/>
      <c r="R162" s="219"/>
      <c r="S162" s="219"/>
      <c r="T162" s="220"/>
      <c r="AT162" s="221" t="s">
        <v>158</v>
      </c>
      <c r="AU162" s="221" t="s">
        <v>82</v>
      </c>
      <c r="AV162" s="12" t="s">
        <v>82</v>
      </c>
      <c r="AW162" s="12" t="s">
        <v>34</v>
      </c>
      <c r="AX162" s="12" t="s">
        <v>75</v>
      </c>
      <c r="AY162" s="221" t="s">
        <v>149</v>
      </c>
    </row>
    <row r="163" spans="2:65" s="1" customFormat="1" ht="44.25" customHeight="1">
      <c r="B163" s="40"/>
      <c r="C163" s="187" t="s">
        <v>10</v>
      </c>
      <c r="D163" s="187" t="s">
        <v>151</v>
      </c>
      <c r="E163" s="188" t="s">
        <v>235</v>
      </c>
      <c r="F163" s="189" t="s">
        <v>236</v>
      </c>
      <c r="G163" s="190" t="s">
        <v>154</v>
      </c>
      <c r="H163" s="191">
        <v>6</v>
      </c>
      <c r="I163" s="192"/>
      <c r="J163" s="193">
        <f>ROUND(I163*H163,2)</f>
        <v>0</v>
      </c>
      <c r="K163" s="189" t="s">
        <v>174</v>
      </c>
      <c r="L163" s="60"/>
      <c r="M163" s="194" t="s">
        <v>21</v>
      </c>
      <c r="N163" s="195" t="s">
        <v>41</v>
      </c>
      <c r="O163" s="41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AR163" s="23" t="s">
        <v>156</v>
      </c>
      <c r="AT163" s="23" t="s">
        <v>151</v>
      </c>
      <c r="AU163" s="23" t="s">
        <v>82</v>
      </c>
      <c r="AY163" s="23" t="s">
        <v>149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23" t="s">
        <v>75</v>
      </c>
      <c r="BK163" s="198">
        <f>ROUND(I163*H163,2)</f>
        <v>0</v>
      </c>
      <c r="BL163" s="23" t="s">
        <v>156</v>
      </c>
      <c r="BM163" s="23" t="s">
        <v>237</v>
      </c>
    </row>
    <row r="164" spans="2:65" s="11" customFormat="1">
      <c r="B164" s="199"/>
      <c r="C164" s="200"/>
      <c r="D164" s="201" t="s">
        <v>158</v>
      </c>
      <c r="E164" s="202" t="s">
        <v>21</v>
      </c>
      <c r="F164" s="203" t="s">
        <v>238</v>
      </c>
      <c r="G164" s="200"/>
      <c r="H164" s="204" t="s">
        <v>21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158</v>
      </c>
      <c r="AU164" s="210" t="s">
        <v>82</v>
      </c>
      <c r="AV164" s="11" t="s">
        <v>75</v>
      </c>
      <c r="AW164" s="11" t="s">
        <v>34</v>
      </c>
      <c r="AX164" s="11" t="s">
        <v>70</v>
      </c>
      <c r="AY164" s="210" t="s">
        <v>149</v>
      </c>
    </row>
    <row r="165" spans="2:65" s="12" customFormat="1">
      <c r="B165" s="211"/>
      <c r="C165" s="212"/>
      <c r="D165" s="201" t="s">
        <v>158</v>
      </c>
      <c r="E165" s="213" t="s">
        <v>21</v>
      </c>
      <c r="F165" s="214" t="s">
        <v>239</v>
      </c>
      <c r="G165" s="212"/>
      <c r="H165" s="215">
        <v>2.4</v>
      </c>
      <c r="I165" s="216"/>
      <c r="J165" s="212"/>
      <c r="K165" s="212"/>
      <c r="L165" s="217"/>
      <c r="M165" s="218"/>
      <c r="N165" s="219"/>
      <c r="O165" s="219"/>
      <c r="P165" s="219"/>
      <c r="Q165" s="219"/>
      <c r="R165" s="219"/>
      <c r="S165" s="219"/>
      <c r="T165" s="220"/>
      <c r="AT165" s="221" t="s">
        <v>158</v>
      </c>
      <c r="AU165" s="221" t="s">
        <v>82</v>
      </c>
      <c r="AV165" s="12" t="s">
        <v>82</v>
      </c>
      <c r="AW165" s="12" t="s">
        <v>34</v>
      </c>
      <c r="AX165" s="12" t="s">
        <v>70</v>
      </c>
      <c r="AY165" s="221" t="s">
        <v>149</v>
      </c>
    </row>
    <row r="166" spans="2:65" s="11" customFormat="1">
      <c r="B166" s="199"/>
      <c r="C166" s="200"/>
      <c r="D166" s="201" t="s">
        <v>158</v>
      </c>
      <c r="E166" s="202" t="s">
        <v>21</v>
      </c>
      <c r="F166" s="203" t="s">
        <v>240</v>
      </c>
      <c r="G166" s="200"/>
      <c r="H166" s="204" t="s">
        <v>21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158</v>
      </c>
      <c r="AU166" s="210" t="s">
        <v>82</v>
      </c>
      <c r="AV166" s="11" t="s">
        <v>75</v>
      </c>
      <c r="AW166" s="11" t="s">
        <v>34</v>
      </c>
      <c r="AX166" s="11" t="s">
        <v>70</v>
      </c>
      <c r="AY166" s="210" t="s">
        <v>149</v>
      </c>
    </row>
    <row r="167" spans="2:65" s="12" customFormat="1">
      <c r="B167" s="211"/>
      <c r="C167" s="212"/>
      <c r="D167" s="201" t="s">
        <v>158</v>
      </c>
      <c r="E167" s="213" t="s">
        <v>21</v>
      </c>
      <c r="F167" s="214" t="s">
        <v>241</v>
      </c>
      <c r="G167" s="212"/>
      <c r="H167" s="215">
        <v>2.52</v>
      </c>
      <c r="I167" s="216"/>
      <c r="J167" s="212"/>
      <c r="K167" s="212"/>
      <c r="L167" s="217"/>
      <c r="M167" s="218"/>
      <c r="N167" s="219"/>
      <c r="O167" s="219"/>
      <c r="P167" s="219"/>
      <c r="Q167" s="219"/>
      <c r="R167" s="219"/>
      <c r="S167" s="219"/>
      <c r="T167" s="220"/>
      <c r="AT167" s="221" t="s">
        <v>158</v>
      </c>
      <c r="AU167" s="221" t="s">
        <v>82</v>
      </c>
      <c r="AV167" s="12" t="s">
        <v>82</v>
      </c>
      <c r="AW167" s="12" t="s">
        <v>34</v>
      </c>
      <c r="AX167" s="12" t="s">
        <v>70</v>
      </c>
      <c r="AY167" s="221" t="s">
        <v>149</v>
      </c>
    </row>
    <row r="168" spans="2:65" s="11" customFormat="1">
      <c r="B168" s="199"/>
      <c r="C168" s="200"/>
      <c r="D168" s="201" t="s">
        <v>158</v>
      </c>
      <c r="E168" s="202" t="s">
        <v>21</v>
      </c>
      <c r="F168" s="203" t="s">
        <v>242</v>
      </c>
      <c r="G168" s="200"/>
      <c r="H168" s="204" t="s">
        <v>21</v>
      </c>
      <c r="I168" s="205"/>
      <c r="J168" s="200"/>
      <c r="K168" s="200"/>
      <c r="L168" s="206"/>
      <c r="M168" s="207"/>
      <c r="N168" s="208"/>
      <c r="O168" s="208"/>
      <c r="P168" s="208"/>
      <c r="Q168" s="208"/>
      <c r="R168" s="208"/>
      <c r="S168" s="208"/>
      <c r="T168" s="209"/>
      <c r="AT168" s="210" t="s">
        <v>158</v>
      </c>
      <c r="AU168" s="210" t="s">
        <v>82</v>
      </c>
      <c r="AV168" s="11" t="s">
        <v>75</v>
      </c>
      <c r="AW168" s="11" t="s">
        <v>34</v>
      </c>
      <c r="AX168" s="11" t="s">
        <v>70</v>
      </c>
      <c r="AY168" s="210" t="s">
        <v>149</v>
      </c>
    </row>
    <row r="169" spans="2:65" s="12" customFormat="1">
      <c r="B169" s="211"/>
      <c r="C169" s="212"/>
      <c r="D169" s="224" t="s">
        <v>158</v>
      </c>
      <c r="E169" s="234" t="s">
        <v>21</v>
      </c>
      <c r="F169" s="235" t="s">
        <v>243</v>
      </c>
      <c r="G169" s="212"/>
      <c r="H169" s="236">
        <v>6</v>
      </c>
      <c r="I169" s="216"/>
      <c r="J169" s="212"/>
      <c r="K169" s="212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158</v>
      </c>
      <c r="AU169" s="221" t="s">
        <v>82</v>
      </c>
      <c r="AV169" s="12" t="s">
        <v>82</v>
      </c>
      <c r="AW169" s="12" t="s">
        <v>34</v>
      </c>
      <c r="AX169" s="12" t="s">
        <v>75</v>
      </c>
      <c r="AY169" s="221" t="s">
        <v>149</v>
      </c>
    </row>
    <row r="170" spans="2:65" s="1" customFormat="1" ht="31.5" customHeight="1">
      <c r="B170" s="40"/>
      <c r="C170" s="237" t="s">
        <v>244</v>
      </c>
      <c r="D170" s="237" t="s">
        <v>245</v>
      </c>
      <c r="E170" s="238" t="s">
        <v>246</v>
      </c>
      <c r="F170" s="239" t="s">
        <v>247</v>
      </c>
      <c r="G170" s="240" t="s">
        <v>217</v>
      </c>
      <c r="H170" s="241">
        <v>10.8</v>
      </c>
      <c r="I170" s="242"/>
      <c r="J170" s="243">
        <f>ROUND(I170*H170,2)</f>
        <v>0</v>
      </c>
      <c r="K170" s="239" t="s">
        <v>174</v>
      </c>
      <c r="L170" s="244"/>
      <c r="M170" s="245" t="s">
        <v>21</v>
      </c>
      <c r="N170" s="246" t="s">
        <v>41</v>
      </c>
      <c r="O170" s="41"/>
      <c r="P170" s="196">
        <f>O170*H170</f>
        <v>0</v>
      </c>
      <c r="Q170" s="196">
        <v>1</v>
      </c>
      <c r="R170" s="196">
        <f>Q170*H170</f>
        <v>10.8</v>
      </c>
      <c r="S170" s="196">
        <v>0</v>
      </c>
      <c r="T170" s="197">
        <f>S170*H170</f>
        <v>0</v>
      </c>
      <c r="AR170" s="23" t="s">
        <v>203</v>
      </c>
      <c r="AT170" s="23" t="s">
        <v>245</v>
      </c>
      <c r="AU170" s="23" t="s">
        <v>82</v>
      </c>
      <c r="AY170" s="23" t="s">
        <v>149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23" t="s">
        <v>75</v>
      </c>
      <c r="BK170" s="198">
        <f>ROUND(I170*H170,2)</f>
        <v>0</v>
      </c>
      <c r="BL170" s="23" t="s">
        <v>156</v>
      </c>
      <c r="BM170" s="23" t="s">
        <v>248</v>
      </c>
    </row>
    <row r="171" spans="2:65" s="12" customFormat="1">
      <c r="B171" s="211"/>
      <c r="C171" s="212"/>
      <c r="D171" s="224" t="s">
        <v>158</v>
      </c>
      <c r="E171" s="234" t="s">
        <v>21</v>
      </c>
      <c r="F171" s="235" t="s">
        <v>249</v>
      </c>
      <c r="G171" s="212"/>
      <c r="H171" s="236">
        <v>10.8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158</v>
      </c>
      <c r="AU171" s="221" t="s">
        <v>82</v>
      </c>
      <c r="AV171" s="12" t="s">
        <v>82</v>
      </c>
      <c r="AW171" s="12" t="s">
        <v>34</v>
      </c>
      <c r="AX171" s="12" t="s">
        <v>75</v>
      </c>
      <c r="AY171" s="221" t="s">
        <v>149</v>
      </c>
    </row>
    <row r="172" spans="2:65" s="1" customFormat="1" ht="22.5" customHeight="1">
      <c r="B172" s="40"/>
      <c r="C172" s="187" t="s">
        <v>250</v>
      </c>
      <c r="D172" s="187" t="s">
        <v>151</v>
      </c>
      <c r="E172" s="188" t="s">
        <v>251</v>
      </c>
      <c r="F172" s="189" t="s">
        <v>252</v>
      </c>
      <c r="G172" s="190" t="s">
        <v>253</v>
      </c>
      <c r="H172" s="191">
        <v>70.757999999999996</v>
      </c>
      <c r="I172" s="192"/>
      <c r="J172" s="193">
        <f>ROUND(I172*H172,2)</f>
        <v>0</v>
      </c>
      <c r="K172" s="189" t="s">
        <v>155</v>
      </c>
      <c r="L172" s="60"/>
      <c r="M172" s="194" t="s">
        <v>21</v>
      </c>
      <c r="N172" s="195" t="s">
        <v>41</v>
      </c>
      <c r="O172" s="4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AR172" s="23" t="s">
        <v>156</v>
      </c>
      <c r="AT172" s="23" t="s">
        <v>151</v>
      </c>
      <c r="AU172" s="23" t="s">
        <v>82</v>
      </c>
      <c r="AY172" s="23" t="s">
        <v>149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23" t="s">
        <v>75</v>
      </c>
      <c r="BK172" s="198">
        <f>ROUND(I172*H172,2)</f>
        <v>0</v>
      </c>
      <c r="BL172" s="23" t="s">
        <v>156</v>
      </c>
      <c r="BM172" s="23" t="s">
        <v>254</v>
      </c>
    </row>
    <row r="173" spans="2:65" s="11" customFormat="1">
      <c r="B173" s="199"/>
      <c r="C173" s="200"/>
      <c r="D173" s="201" t="s">
        <v>158</v>
      </c>
      <c r="E173" s="202" t="s">
        <v>21</v>
      </c>
      <c r="F173" s="203" t="s">
        <v>255</v>
      </c>
      <c r="G173" s="200"/>
      <c r="H173" s="204" t="s">
        <v>21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158</v>
      </c>
      <c r="AU173" s="210" t="s">
        <v>82</v>
      </c>
      <c r="AV173" s="11" t="s">
        <v>75</v>
      </c>
      <c r="AW173" s="11" t="s">
        <v>34</v>
      </c>
      <c r="AX173" s="11" t="s">
        <v>70</v>
      </c>
      <c r="AY173" s="210" t="s">
        <v>149</v>
      </c>
    </row>
    <row r="174" spans="2:65" s="12" customFormat="1">
      <c r="B174" s="211"/>
      <c r="C174" s="212"/>
      <c r="D174" s="201" t="s">
        <v>158</v>
      </c>
      <c r="E174" s="213" t="s">
        <v>21</v>
      </c>
      <c r="F174" s="214" t="s">
        <v>256</v>
      </c>
      <c r="G174" s="212"/>
      <c r="H174" s="215">
        <v>61.5</v>
      </c>
      <c r="I174" s="216"/>
      <c r="J174" s="212"/>
      <c r="K174" s="212"/>
      <c r="L174" s="217"/>
      <c r="M174" s="218"/>
      <c r="N174" s="219"/>
      <c r="O174" s="219"/>
      <c r="P174" s="219"/>
      <c r="Q174" s="219"/>
      <c r="R174" s="219"/>
      <c r="S174" s="219"/>
      <c r="T174" s="220"/>
      <c r="AT174" s="221" t="s">
        <v>158</v>
      </c>
      <c r="AU174" s="221" t="s">
        <v>82</v>
      </c>
      <c r="AV174" s="12" t="s">
        <v>82</v>
      </c>
      <c r="AW174" s="12" t="s">
        <v>34</v>
      </c>
      <c r="AX174" s="12" t="s">
        <v>70</v>
      </c>
      <c r="AY174" s="221" t="s">
        <v>149</v>
      </c>
    </row>
    <row r="175" spans="2:65" s="12" customFormat="1">
      <c r="B175" s="211"/>
      <c r="C175" s="212"/>
      <c r="D175" s="201" t="s">
        <v>158</v>
      </c>
      <c r="E175" s="213" t="s">
        <v>21</v>
      </c>
      <c r="F175" s="214" t="s">
        <v>257</v>
      </c>
      <c r="G175" s="212"/>
      <c r="H175" s="215">
        <v>9.2579999999999991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158</v>
      </c>
      <c r="AU175" s="221" t="s">
        <v>82</v>
      </c>
      <c r="AV175" s="12" t="s">
        <v>82</v>
      </c>
      <c r="AW175" s="12" t="s">
        <v>34</v>
      </c>
      <c r="AX175" s="12" t="s">
        <v>70</v>
      </c>
      <c r="AY175" s="221" t="s">
        <v>149</v>
      </c>
    </row>
    <row r="176" spans="2:65" s="13" customFormat="1">
      <c r="B176" s="222"/>
      <c r="C176" s="223"/>
      <c r="D176" s="224" t="s">
        <v>158</v>
      </c>
      <c r="E176" s="225" t="s">
        <v>21</v>
      </c>
      <c r="F176" s="226" t="s">
        <v>161</v>
      </c>
      <c r="G176" s="223"/>
      <c r="H176" s="227">
        <v>70.757999999999996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AT176" s="233" t="s">
        <v>158</v>
      </c>
      <c r="AU176" s="233" t="s">
        <v>82</v>
      </c>
      <c r="AV176" s="13" t="s">
        <v>156</v>
      </c>
      <c r="AW176" s="13" t="s">
        <v>34</v>
      </c>
      <c r="AX176" s="13" t="s">
        <v>75</v>
      </c>
      <c r="AY176" s="233" t="s">
        <v>149</v>
      </c>
    </row>
    <row r="177" spans="2:65" s="1" customFormat="1" ht="22.5" customHeight="1">
      <c r="B177" s="40"/>
      <c r="C177" s="187" t="s">
        <v>258</v>
      </c>
      <c r="D177" s="187" t="s">
        <v>151</v>
      </c>
      <c r="E177" s="188" t="s">
        <v>259</v>
      </c>
      <c r="F177" s="189" t="s">
        <v>260</v>
      </c>
      <c r="G177" s="190" t="s">
        <v>261</v>
      </c>
      <c r="H177" s="191">
        <v>55</v>
      </c>
      <c r="I177" s="192"/>
      <c r="J177" s="193">
        <f>ROUND(I177*H177,2)</f>
        <v>0</v>
      </c>
      <c r="K177" s="189" t="s">
        <v>262</v>
      </c>
      <c r="L177" s="60"/>
      <c r="M177" s="194" t="s">
        <v>21</v>
      </c>
      <c r="N177" s="195" t="s">
        <v>41</v>
      </c>
      <c r="O177" s="41"/>
      <c r="P177" s="196">
        <f>O177*H177</f>
        <v>0</v>
      </c>
      <c r="Q177" s="196">
        <v>6.0000000000000002E-5</v>
      </c>
      <c r="R177" s="196">
        <f>Q177*H177</f>
        <v>3.3E-3</v>
      </c>
      <c r="S177" s="196">
        <v>0</v>
      </c>
      <c r="T177" s="197">
        <f>S177*H177</f>
        <v>0</v>
      </c>
      <c r="AR177" s="23" t="s">
        <v>156</v>
      </c>
      <c r="AT177" s="23" t="s">
        <v>151</v>
      </c>
      <c r="AU177" s="23" t="s">
        <v>82</v>
      </c>
      <c r="AY177" s="23" t="s">
        <v>149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23" t="s">
        <v>75</v>
      </c>
      <c r="BK177" s="198">
        <f>ROUND(I177*H177,2)</f>
        <v>0</v>
      </c>
      <c r="BL177" s="23" t="s">
        <v>156</v>
      </c>
      <c r="BM177" s="23" t="s">
        <v>263</v>
      </c>
    </row>
    <row r="178" spans="2:65" s="10" customFormat="1" ht="29.85" customHeight="1">
      <c r="B178" s="170"/>
      <c r="C178" s="171"/>
      <c r="D178" s="184" t="s">
        <v>69</v>
      </c>
      <c r="E178" s="185" t="s">
        <v>82</v>
      </c>
      <c r="F178" s="185" t="s">
        <v>264</v>
      </c>
      <c r="G178" s="171"/>
      <c r="H178" s="171"/>
      <c r="I178" s="174"/>
      <c r="J178" s="186">
        <f>BK178</f>
        <v>0</v>
      </c>
      <c r="K178" s="171"/>
      <c r="L178" s="176"/>
      <c r="M178" s="177"/>
      <c r="N178" s="178"/>
      <c r="O178" s="178"/>
      <c r="P178" s="179">
        <f>SUM(P179:P202)</f>
        <v>0</v>
      </c>
      <c r="Q178" s="178"/>
      <c r="R178" s="179">
        <f>SUM(R179:R202)</f>
        <v>111.47882950999998</v>
      </c>
      <c r="S178" s="178"/>
      <c r="T178" s="180">
        <f>SUM(T179:T202)</f>
        <v>0</v>
      </c>
      <c r="AR178" s="181" t="s">
        <v>75</v>
      </c>
      <c r="AT178" s="182" t="s">
        <v>69</v>
      </c>
      <c r="AU178" s="182" t="s">
        <v>75</v>
      </c>
      <c r="AY178" s="181" t="s">
        <v>149</v>
      </c>
      <c r="BK178" s="183">
        <f>SUM(BK179:BK202)</f>
        <v>0</v>
      </c>
    </row>
    <row r="179" spans="2:65" s="1" customFormat="1" ht="44.25" customHeight="1">
      <c r="B179" s="40"/>
      <c r="C179" s="187" t="s">
        <v>265</v>
      </c>
      <c r="D179" s="187" t="s">
        <v>151</v>
      </c>
      <c r="E179" s="188" t="s">
        <v>266</v>
      </c>
      <c r="F179" s="189" t="s">
        <v>267</v>
      </c>
      <c r="G179" s="190" t="s">
        <v>268</v>
      </c>
      <c r="H179" s="191">
        <v>3</v>
      </c>
      <c r="I179" s="192"/>
      <c r="J179" s="193">
        <f>ROUND(I179*H179,2)</f>
        <v>0</v>
      </c>
      <c r="K179" s="189" t="s">
        <v>155</v>
      </c>
      <c r="L179" s="60"/>
      <c r="M179" s="194" t="s">
        <v>21</v>
      </c>
      <c r="N179" s="195" t="s">
        <v>41</v>
      </c>
      <c r="O179" s="41"/>
      <c r="P179" s="196">
        <f>O179*H179</f>
        <v>0</v>
      </c>
      <c r="Q179" s="196">
        <v>3.0799999999999998E-3</v>
      </c>
      <c r="R179" s="196">
        <f>Q179*H179</f>
        <v>9.2399999999999999E-3</v>
      </c>
      <c r="S179" s="196">
        <v>0</v>
      </c>
      <c r="T179" s="197">
        <f>S179*H179</f>
        <v>0</v>
      </c>
      <c r="AR179" s="23" t="s">
        <v>156</v>
      </c>
      <c r="AT179" s="23" t="s">
        <v>151</v>
      </c>
      <c r="AU179" s="23" t="s">
        <v>82</v>
      </c>
      <c r="AY179" s="23" t="s">
        <v>149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23" t="s">
        <v>75</v>
      </c>
      <c r="BK179" s="198">
        <f>ROUND(I179*H179,2)</f>
        <v>0</v>
      </c>
      <c r="BL179" s="23" t="s">
        <v>156</v>
      </c>
      <c r="BM179" s="23" t="s">
        <v>269</v>
      </c>
    </row>
    <row r="180" spans="2:65" s="11" customFormat="1">
      <c r="B180" s="199"/>
      <c r="C180" s="200"/>
      <c r="D180" s="201" t="s">
        <v>158</v>
      </c>
      <c r="E180" s="202" t="s">
        <v>21</v>
      </c>
      <c r="F180" s="203" t="s">
        <v>270</v>
      </c>
      <c r="G180" s="200"/>
      <c r="H180" s="204" t="s">
        <v>21</v>
      </c>
      <c r="I180" s="205"/>
      <c r="J180" s="200"/>
      <c r="K180" s="200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158</v>
      </c>
      <c r="AU180" s="210" t="s">
        <v>82</v>
      </c>
      <c r="AV180" s="11" t="s">
        <v>75</v>
      </c>
      <c r="AW180" s="11" t="s">
        <v>34</v>
      </c>
      <c r="AX180" s="11" t="s">
        <v>70</v>
      </c>
      <c r="AY180" s="210" t="s">
        <v>149</v>
      </c>
    </row>
    <row r="181" spans="2:65" s="12" customFormat="1">
      <c r="B181" s="211"/>
      <c r="C181" s="212"/>
      <c r="D181" s="201" t="s">
        <v>158</v>
      </c>
      <c r="E181" s="213" t="s">
        <v>21</v>
      </c>
      <c r="F181" s="214" t="s">
        <v>171</v>
      </c>
      <c r="G181" s="212"/>
      <c r="H181" s="215">
        <v>3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158</v>
      </c>
      <c r="AU181" s="221" t="s">
        <v>82</v>
      </c>
      <c r="AV181" s="12" t="s">
        <v>82</v>
      </c>
      <c r="AW181" s="12" t="s">
        <v>34</v>
      </c>
      <c r="AX181" s="12" t="s">
        <v>70</v>
      </c>
      <c r="AY181" s="221" t="s">
        <v>149</v>
      </c>
    </row>
    <row r="182" spans="2:65" s="13" customFormat="1">
      <c r="B182" s="222"/>
      <c r="C182" s="223"/>
      <c r="D182" s="224" t="s">
        <v>158</v>
      </c>
      <c r="E182" s="225" t="s">
        <v>21</v>
      </c>
      <c r="F182" s="226" t="s">
        <v>161</v>
      </c>
      <c r="G182" s="223"/>
      <c r="H182" s="227">
        <v>3</v>
      </c>
      <c r="I182" s="228"/>
      <c r="J182" s="223"/>
      <c r="K182" s="223"/>
      <c r="L182" s="229"/>
      <c r="M182" s="230"/>
      <c r="N182" s="231"/>
      <c r="O182" s="231"/>
      <c r="P182" s="231"/>
      <c r="Q182" s="231"/>
      <c r="R182" s="231"/>
      <c r="S182" s="231"/>
      <c r="T182" s="232"/>
      <c r="AT182" s="233" t="s">
        <v>158</v>
      </c>
      <c r="AU182" s="233" t="s">
        <v>82</v>
      </c>
      <c r="AV182" s="13" t="s">
        <v>156</v>
      </c>
      <c r="AW182" s="13" t="s">
        <v>34</v>
      </c>
      <c r="AX182" s="13" t="s">
        <v>75</v>
      </c>
      <c r="AY182" s="233" t="s">
        <v>149</v>
      </c>
    </row>
    <row r="183" spans="2:65" s="1" customFormat="1" ht="22.5" customHeight="1">
      <c r="B183" s="40"/>
      <c r="C183" s="187" t="s">
        <v>271</v>
      </c>
      <c r="D183" s="187" t="s">
        <v>151</v>
      </c>
      <c r="E183" s="188" t="s">
        <v>272</v>
      </c>
      <c r="F183" s="189" t="s">
        <v>273</v>
      </c>
      <c r="G183" s="190" t="s">
        <v>154</v>
      </c>
      <c r="H183" s="191">
        <v>28.731999999999999</v>
      </c>
      <c r="I183" s="192"/>
      <c r="J183" s="193">
        <f>ROUND(I183*H183,2)</f>
        <v>0</v>
      </c>
      <c r="K183" s="189" t="s">
        <v>155</v>
      </c>
      <c r="L183" s="60"/>
      <c r="M183" s="194" t="s">
        <v>21</v>
      </c>
      <c r="N183" s="195" t="s">
        <v>41</v>
      </c>
      <c r="O183" s="41"/>
      <c r="P183" s="196">
        <f>O183*H183</f>
        <v>0</v>
      </c>
      <c r="Q183" s="196">
        <v>2.2563399999999998</v>
      </c>
      <c r="R183" s="196">
        <f>Q183*H183</f>
        <v>64.829160879999989</v>
      </c>
      <c r="S183" s="196">
        <v>0</v>
      </c>
      <c r="T183" s="197">
        <f>S183*H183</f>
        <v>0</v>
      </c>
      <c r="AR183" s="23" t="s">
        <v>156</v>
      </c>
      <c r="AT183" s="23" t="s">
        <v>151</v>
      </c>
      <c r="AU183" s="23" t="s">
        <v>82</v>
      </c>
      <c r="AY183" s="23" t="s">
        <v>149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23" t="s">
        <v>75</v>
      </c>
      <c r="BK183" s="198">
        <f>ROUND(I183*H183,2)</f>
        <v>0</v>
      </c>
      <c r="BL183" s="23" t="s">
        <v>156</v>
      </c>
      <c r="BM183" s="23" t="s">
        <v>274</v>
      </c>
    </row>
    <row r="184" spans="2:65" s="11" customFormat="1">
      <c r="B184" s="199"/>
      <c r="C184" s="200"/>
      <c r="D184" s="201" t="s">
        <v>158</v>
      </c>
      <c r="E184" s="202" t="s">
        <v>21</v>
      </c>
      <c r="F184" s="203" t="s">
        <v>275</v>
      </c>
      <c r="G184" s="200"/>
      <c r="H184" s="204" t="s">
        <v>21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158</v>
      </c>
      <c r="AU184" s="210" t="s">
        <v>82</v>
      </c>
      <c r="AV184" s="11" t="s">
        <v>75</v>
      </c>
      <c r="AW184" s="11" t="s">
        <v>34</v>
      </c>
      <c r="AX184" s="11" t="s">
        <v>70</v>
      </c>
      <c r="AY184" s="210" t="s">
        <v>149</v>
      </c>
    </row>
    <row r="185" spans="2:65" s="11" customFormat="1">
      <c r="B185" s="199"/>
      <c r="C185" s="200"/>
      <c r="D185" s="201" t="s">
        <v>158</v>
      </c>
      <c r="E185" s="202" t="s">
        <v>21</v>
      </c>
      <c r="F185" s="203" t="s">
        <v>167</v>
      </c>
      <c r="G185" s="200"/>
      <c r="H185" s="204" t="s">
        <v>21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158</v>
      </c>
      <c r="AU185" s="210" t="s">
        <v>82</v>
      </c>
      <c r="AV185" s="11" t="s">
        <v>75</v>
      </c>
      <c r="AW185" s="11" t="s">
        <v>34</v>
      </c>
      <c r="AX185" s="11" t="s">
        <v>70</v>
      </c>
      <c r="AY185" s="210" t="s">
        <v>149</v>
      </c>
    </row>
    <row r="186" spans="2:65" s="12" customFormat="1" ht="27">
      <c r="B186" s="211"/>
      <c r="C186" s="212"/>
      <c r="D186" s="201" t="s">
        <v>158</v>
      </c>
      <c r="E186" s="213" t="s">
        <v>21</v>
      </c>
      <c r="F186" s="214" t="s">
        <v>276</v>
      </c>
      <c r="G186" s="212"/>
      <c r="H186" s="215">
        <v>21.042000000000002</v>
      </c>
      <c r="I186" s="216"/>
      <c r="J186" s="212"/>
      <c r="K186" s="212"/>
      <c r="L186" s="217"/>
      <c r="M186" s="218"/>
      <c r="N186" s="219"/>
      <c r="O186" s="219"/>
      <c r="P186" s="219"/>
      <c r="Q186" s="219"/>
      <c r="R186" s="219"/>
      <c r="S186" s="219"/>
      <c r="T186" s="220"/>
      <c r="AT186" s="221" t="s">
        <v>158</v>
      </c>
      <c r="AU186" s="221" t="s">
        <v>82</v>
      </c>
      <c r="AV186" s="12" t="s">
        <v>82</v>
      </c>
      <c r="AW186" s="12" t="s">
        <v>34</v>
      </c>
      <c r="AX186" s="12" t="s">
        <v>70</v>
      </c>
      <c r="AY186" s="221" t="s">
        <v>149</v>
      </c>
    </row>
    <row r="187" spans="2:65" s="11" customFormat="1">
      <c r="B187" s="199"/>
      <c r="C187" s="200"/>
      <c r="D187" s="201" t="s">
        <v>158</v>
      </c>
      <c r="E187" s="202" t="s">
        <v>21</v>
      </c>
      <c r="F187" s="203" t="s">
        <v>169</v>
      </c>
      <c r="G187" s="200"/>
      <c r="H187" s="204" t="s">
        <v>21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158</v>
      </c>
      <c r="AU187" s="210" t="s">
        <v>82</v>
      </c>
      <c r="AV187" s="11" t="s">
        <v>75</v>
      </c>
      <c r="AW187" s="11" t="s">
        <v>34</v>
      </c>
      <c r="AX187" s="11" t="s">
        <v>70</v>
      </c>
      <c r="AY187" s="210" t="s">
        <v>149</v>
      </c>
    </row>
    <row r="188" spans="2:65" s="12" customFormat="1">
      <c r="B188" s="211"/>
      <c r="C188" s="212"/>
      <c r="D188" s="201" t="s">
        <v>158</v>
      </c>
      <c r="E188" s="213" t="s">
        <v>21</v>
      </c>
      <c r="F188" s="214" t="s">
        <v>277</v>
      </c>
      <c r="G188" s="212"/>
      <c r="H188" s="215">
        <v>3.9420000000000002</v>
      </c>
      <c r="I188" s="216"/>
      <c r="J188" s="212"/>
      <c r="K188" s="212"/>
      <c r="L188" s="217"/>
      <c r="M188" s="218"/>
      <c r="N188" s="219"/>
      <c r="O188" s="219"/>
      <c r="P188" s="219"/>
      <c r="Q188" s="219"/>
      <c r="R188" s="219"/>
      <c r="S188" s="219"/>
      <c r="T188" s="220"/>
      <c r="AT188" s="221" t="s">
        <v>158</v>
      </c>
      <c r="AU188" s="221" t="s">
        <v>82</v>
      </c>
      <c r="AV188" s="12" t="s">
        <v>82</v>
      </c>
      <c r="AW188" s="12" t="s">
        <v>34</v>
      </c>
      <c r="AX188" s="12" t="s">
        <v>70</v>
      </c>
      <c r="AY188" s="221" t="s">
        <v>149</v>
      </c>
    </row>
    <row r="189" spans="2:65" s="11" customFormat="1">
      <c r="B189" s="199"/>
      <c r="C189" s="200"/>
      <c r="D189" s="201" t="s">
        <v>158</v>
      </c>
      <c r="E189" s="202" t="s">
        <v>21</v>
      </c>
      <c r="F189" s="203" t="s">
        <v>278</v>
      </c>
      <c r="G189" s="200"/>
      <c r="H189" s="204" t="s">
        <v>21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158</v>
      </c>
      <c r="AU189" s="210" t="s">
        <v>82</v>
      </c>
      <c r="AV189" s="11" t="s">
        <v>75</v>
      </c>
      <c r="AW189" s="11" t="s">
        <v>34</v>
      </c>
      <c r="AX189" s="11" t="s">
        <v>70</v>
      </c>
      <c r="AY189" s="210" t="s">
        <v>149</v>
      </c>
    </row>
    <row r="190" spans="2:65" s="12" customFormat="1">
      <c r="B190" s="211"/>
      <c r="C190" s="212"/>
      <c r="D190" s="201" t="s">
        <v>158</v>
      </c>
      <c r="E190" s="213" t="s">
        <v>21</v>
      </c>
      <c r="F190" s="214" t="s">
        <v>279</v>
      </c>
      <c r="G190" s="212"/>
      <c r="H190" s="215">
        <v>3.7480000000000002</v>
      </c>
      <c r="I190" s="216"/>
      <c r="J190" s="212"/>
      <c r="K190" s="212"/>
      <c r="L190" s="217"/>
      <c r="M190" s="218"/>
      <c r="N190" s="219"/>
      <c r="O190" s="219"/>
      <c r="P190" s="219"/>
      <c r="Q190" s="219"/>
      <c r="R190" s="219"/>
      <c r="S190" s="219"/>
      <c r="T190" s="220"/>
      <c r="AT190" s="221" t="s">
        <v>158</v>
      </c>
      <c r="AU190" s="221" t="s">
        <v>82</v>
      </c>
      <c r="AV190" s="12" t="s">
        <v>82</v>
      </c>
      <c r="AW190" s="12" t="s">
        <v>34</v>
      </c>
      <c r="AX190" s="12" t="s">
        <v>70</v>
      </c>
      <c r="AY190" s="221" t="s">
        <v>149</v>
      </c>
    </row>
    <row r="191" spans="2:65" s="13" customFormat="1">
      <c r="B191" s="222"/>
      <c r="C191" s="223"/>
      <c r="D191" s="224" t="s">
        <v>158</v>
      </c>
      <c r="E191" s="225" t="s">
        <v>21</v>
      </c>
      <c r="F191" s="226" t="s">
        <v>161</v>
      </c>
      <c r="G191" s="223"/>
      <c r="H191" s="227">
        <v>28.731999999999999</v>
      </c>
      <c r="I191" s="228"/>
      <c r="J191" s="223"/>
      <c r="K191" s="223"/>
      <c r="L191" s="229"/>
      <c r="M191" s="230"/>
      <c r="N191" s="231"/>
      <c r="O191" s="231"/>
      <c r="P191" s="231"/>
      <c r="Q191" s="231"/>
      <c r="R191" s="231"/>
      <c r="S191" s="231"/>
      <c r="T191" s="232"/>
      <c r="AT191" s="233" t="s">
        <v>158</v>
      </c>
      <c r="AU191" s="233" t="s">
        <v>82</v>
      </c>
      <c r="AV191" s="13" t="s">
        <v>156</v>
      </c>
      <c r="AW191" s="13" t="s">
        <v>34</v>
      </c>
      <c r="AX191" s="13" t="s">
        <v>75</v>
      </c>
      <c r="AY191" s="233" t="s">
        <v>149</v>
      </c>
    </row>
    <row r="192" spans="2:65" s="1" customFormat="1" ht="31.5" customHeight="1">
      <c r="B192" s="40"/>
      <c r="C192" s="187" t="s">
        <v>9</v>
      </c>
      <c r="D192" s="187" t="s">
        <v>151</v>
      </c>
      <c r="E192" s="188" t="s">
        <v>280</v>
      </c>
      <c r="F192" s="189" t="s">
        <v>281</v>
      </c>
      <c r="G192" s="190" t="s">
        <v>253</v>
      </c>
      <c r="H192" s="191">
        <v>49.966999999999999</v>
      </c>
      <c r="I192" s="192"/>
      <c r="J192" s="193">
        <f>ROUND(I192*H192,2)</f>
        <v>0</v>
      </c>
      <c r="K192" s="189" t="s">
        <v>155</v>
      </c>
      <c r="L192" s="60"/>
      <c r="M192" s="194" t="s">
        <v>21</v>
      </c>
      <c r="N192" s="195" t="s">
        <v>41</v>
      </c>
      <c r="O192" s="41"/>
      <c r="P192" s="196">
        <f>O192*H192</f>
        <v>0</v>
      </c>
      <c r="Q192" s="196">
        <v>0.90802000000000005</v>
      </c>
      <c r="R192" s="196">
        <f>Q192*H192</f>
        <v>45.371035339999999</v>
      </c>
      <c r="S192" s="196">
        <v>0</v>
      </c>
      <c r="T192" s="197">
        <f>S192*H192</f>
        <v>0</v>
      </c>
      <c r="AR192" s="23" t="s">
        <v>156</v>
      </c>
      <c r="AT192" s="23" t="s">
        <v>151</v>
      </c>
      <c r="AU192" s="23" t="s">
        <v>82</v>
      </c>
      <c r="AY192" s="23" t="s">
        <v>149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23" t="s">
        <v>75</v>
      </c>
      <c r="BK192" s="198">
        <f>ROUND(I192*H192,2)</f>
        <v>0</v>
      </c>
      <c r="BL192" s="23" t="s">
        <v>156</v>
      </c>
      <c r="BM192" s="23" t="s">
        <v>282</v>
      </c>
    </row>
    <row r="193" spans="2:65" s="11" customFormat="1">
      <c r="B193" s="199"/>
      <c r="C193" s="200"/>
      <c r="D193" s="201" t="s">
        <v>158</v>
      </c>
      <c r="E193" s="202" t="s">
        <v>21</v>
      </c>
      <c r="F193" s="203" t="s">
        <v>275</v>
      </c>
      <c r="G193" s="200"/>
      <c r="H193" s="204" t="s">
        <v>21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158</v>
      </c>
      <c r="AU193" s="210" t="s">
        <v>82</v>
      </c>
      <c r="AV193" s="11" t="s">
        <v>75</v>
      </c>
      <c r="AW193" s="11" t="s">
        <v>34</v>
      </c>
      <c r="AX193" s="11" t="s">
        <v>70</v>
      </c>
      <c r="AY193" s="210" t="s">
        <v>149</v>
      </c>
    </row>
    <row r="194" spans="2:65" s="11" customFormat="1">
      <c r="B194" s="199"/>
      <c r="C194" s="200"/>
      <c r="D194" s="201" t="s">
        <v>158</v>
      </c>
      <c r="E194" s="202" t="s">
        <v>21</v>
      </c>
      <c r="F194" s="203" t="s">
        <v>167</v>
      </c>
      <c r="G194" s="200"/>
      <c r="H194" s="204" t="s">
        <v>21</v>
      </c>
      <c r="I194" s="205"/>
      <c r="J194" s="200"/>
      <c r="K194" s="200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158</v>
      </c>
      <c r="AU194" s="210" t="s">
        <v>82</v>
      </c>
      <c r="AV194" s="11" t="s">
        <v>75</v>
      </c>
      <c r="AW194" s="11" t="s">
        <v>34</v>
      </c>
      <c r="AX194" s="11" t="s">
        <v>70</v>
      </c>
      <c r="AY194" s="210" t="s">
        <v>149</v>
      </c>
    </row>
    <row r="195" spans="2:65" s="12" customFormat="1" ht="27">
      <c r="B195" s="211"/>
      <c r="C195" s="212"/>
      <c r="D195" s="201" t="s">
        <v>158</v>
      </c>
      <c r="E195" s="213" t="s">
        <v>21</v>
      </c>
      <c r="F195" s="214" t="s">
        <v>283</v>
      </c>
      <c r="G195" s="212"/>
      <c r="H195" s="215">
        <v>42.082999999999998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158</v>
      </c>
      <c r="AU195" s="221" t="s">
        <v>82</v>
      </c>
      <c r="AV195" s="12" t="s">
        <v>82</v>
      </c>
      <c r="AW195" s="12" t="s">
        <v>34</v>
      </c>
      <c r="AX195" s="12" t="s">
        <v>70</v>
      </c>
      <c r="AY195" s="221" t="s">
        <v>149</v>
      </c>
    </row>
    <row r="196" spans="2:65" s="11" customFormat="1">
      <c r="B196" s="199"/>
      <c r="C196" s="200"/>
      <c r="D196" s="201" t="s">
        <v>158</v>
      </c>
      <c r="E196" s="202" t="s">
        <v>21</v>
      </c>
      <c r="F196" s="203" t="s">
        <v>169</v>
      </c>
      <c r="G196" s="200"/>
      <c r="H196" s="204" t="s">
        <v>21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158</v>
      </c>
      <c r="AU196" s="210" t="s">
        <v>82</v>
      </c>
      <c r="AV196" s="11" t="s">
        <v>75</v>
      </c>
      <c r="AW196" s="11" t="s">
        <v>34</v>
      </c>
      <c r="AX196" s="11" t="s">
        <v>70</v>
      </c>
      <c r="AY196" s="210" t="s">
        <v>149</v>
      </c>
    </row>
    <row r="197" spans="2:65" s="12" customFormat="1">
      <c r="B197" s="211"/>
      <c r="C197" s="212"/>
      <c r="D197" s="201" t="s">
        <v>158</v>
      </c>
      <c r="E197" s="213" t="s">
        <v>21</v>
      </c>
      <c r="F197" s="214" t="s">
        <v>284</v>
      </c>
      <c r="G197" s="212"/>
      <c r="H197" s="215">
        <v>7.8840000000000003</v>
      </c>
      <c r="I197" s="216"/>
      <c r="J197" s="212"/>
      <c r="K197" s="212"/>
      <c r="L197" s="217"/>
      <c r="M197" s="218"/>
      <c r="N197" s="219"/>
      <c r="O197" s="219"/>
      <c r="P197" s="219"/>
      <c r="Q197" s="219"/>
      <c r="R197" s="219"/>
      <c r="S197" s="219"/>
      <c r="T197" s="220"/>
      <c r="AT197" s="221" t="s">
        <v>158</v>
      </c>
      <c r="AU197" s="221" t="s">
        <v>82</v>
      </c>
      <c r="AV197" s="12" t="s">
        <v>82</v>
      </c>
      <c r="AW197" s="12" t="s">
        <v>34</v>
      </c>
      <c r="AX197" s="12" t="s">
        <v>70</v>
      </c>
      <c r="AY197" s="221" t="s">
        <v>149</v>
      </c>
    </row>
    <row r="198" spans="2:65" s="13" customFormat="1">
      <c r="B198" s="222"/>
      <c r="C198" s="223"/>
      <c r="D198" s="224" t="s">
        <v>158</v>
      </c>
      <c r="E198" s="225" t="s">
        <v>21</v>
      </c>
      <c r="F198" s="226" t="s">
        <v>161</v>
      </c>
      <c r="G198" s="223"/>
      <c r="H198" s="227">
        <v>49.966999999999999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AT198" s="233" t="s">
        <v>158</v>
      </c>
      <c r="AU198" s="233" t="s">
        <v>82</v>
      </c>
      <c r="AV198" s="13" t="s">
        <v>156</v>
      </c>
      <c r="AW198" s="13" t="s">
        <v>34</v>
      </c>
      <c r="AX198" s="13" t="s">
        <v>75</v>
      </c>
      <c r="AY198" s="233" t="s">
        <v>149</v>
      </c>
    </row>
    <row r="199" spans="2:65" s="1" customFormat="1" ht="44.25" customHeight="1">
      <c r="B199" s="40"/>
      <c r="C199" s="187" t="s">
        <v>285</v>
      </c>
      <c r="D199" s="187" t="s">
        <v>151</v>
      </c>
      <c r="E199" s="188" t="s">
        <v>286</v>
      </c>
      <c r="F199" s="189" t="s">
        <v>287</v>
      </c>
      <c r="G199" s="190" t="s">
        <v>217</v>
      </c>
      <c r="H199" s="191">
        <v>1.1990000000000001</v>
      </c>
      <c r="I199" s="192"/>
      <c r="J199" s="193">
        <f>ROUND(I199*H199,2)</f>
        <v>0</v>
      </c>
      <c r="K199" s="189" t="s">
        <v>155</v>
      </c>
      <c r="L199" s="60"/>
      <c r="M199" s="194" t="s">
        <v>21</v>
      </c>
      <c r="N199" s="195" t="s">
        <v>41</v>
      </c>
      <c r="O199" s="41"/>
      <c r="P199" s="196">
        <f>O199*H199</f>
        <v>0</v>
      </c>
      <c r="Q199" s="196">
        <v>1.05871</v>
      </c>
      <c r="R199" s="196">
        <f>Q199*H199</f>
        <v>1.26939329</v>
      </c>
      <c r="S199" s="196">
        <v>0</v>
      </c>
      <c r="T199" s="197">
        <f>S199*H199</f>
        <v>0</v>
      </c>
      <c r="AR199" s="23" t="s">
        <v>156</v>
      </c>
      <c r="AT199" s="23" t="s">
        <v>151</v>
      </c>
      <c r="AU199" s="23" t="s">
        <v>82</v>
      </c>
      <c r="AY199" s="23" t="s">
        <v>149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23" t="s">
        <v>75</v>
      </c>
      <c r="BK199" s="198">
        <f>ROUND(I199*H199,2)</f>
        <v>0</v>
      </c>
      <c r="BL199" s="23" t="s">
        <v>156</v>
      </c>
      <c r="BM199" s="23" t="s">
        <v>288</v>
      </c>
    </row>
    <row r="200" spans="2:65" s="11" customFormat="1">
      <c r="B200" s="199"/>
      <c r="C200" s="200"/>
      <c r="D200" s="201" t="s">
        <v>158</v>
      </c>
      <c r="E200" s="202" t="s">
        <v>21</v>
      </c>
      <c r="F200" s="203" t="s">
        <v>289</v>
      </c>
      <c r="G200" s="200"/>
      <c r="H200" s="204" t="s">
        <v>21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158</v>
      </c>
      <c r="AU200" s="210" t="s">
        <v>82</v>
      </c>
      <c r="AV200" s="11" t="s">
        <v>75</v>
      </c>
      <c r="AW200" s="11" t="s">
        <v>34</v>
      </c>
      <c r="AX200" s="11" t="s">
        <v>70</v>
      </c>
      <c r="AY200" s="210" t="s">
        <v>149</v>
      </c>
    </row>
    <row r="201" spans="2:65" s="12" customFormat="1">
      <c r="B201" s="211"/>
      <c r="C201" s="212"/>
      <c r="D201" s="201" t="s">
        <v>158</v>
      </c>
      <c r="E201" s="213" t="s">
        <v>21</v>
      </c>
      <c r="F201" s="214" t="s">
        <v>290</v>
      </c>
      <c r="G201" s="212"/>
      <c r="H201" s="215">
        <v>1.1990000000000001</v>
      </c>
      <c r="I201" s="216"/>
      <c r="J201" s="212"/>
      <c r="K201" s="212"/>
      <c r="L201" s="217"/>
      <c r="M201" s="218"/>
      <c r="N201" s="219"/>
      <c r="O201" s="219"/>
      <c r="P201" s="219"/>
      <c r="Q201" s="219"/>
      <c r="R201" s="219"/>
      <c r="S201" s="219"/>
      <c r="T201" s="220"/>
      <c r="AT201" s="221" t="s">
        <v>158</v>
      </c>
      <c r="AU201" s="221" t="s">
        <v>82</v>
      </c>
      <c r="AV201" s="12" t="s">
        <v>82</v>
      </c>
      <c r="AW201" s="12" t="s">
        <v>34</v>
      </c>
      <c r="AX201" s="12" t="s">
        <v>70</v>
      </c>
      <c r="AY201" s="221" t="s">
        <v>149</v>
      </c>
    </row>
    <row r="202" spans="2:65" s="13" customFormat="1">
      <c r="B202" s="222"/>
      <c r="C202" s="223"/>
      <c r="D202" s="201" t="s">
        <v>158</v>
      </c>
      <c r="E202" s="247" t="s">
        <v>21</v>
      </c>
      <c r="F202" s="248" t="s">
        <v>161</v>
      </c>
      <c r="G202" s="223"/>
      <c r="H202" s="249">
        <v>1.1990000000000001</v>
      </c>
      <c r="I202" s="228"/>
      <c r="J202" s="223"/>
      <c r="K202" s="223"/>
      <c r="L202" s="229"/>
      <c r="M202" s="230"/>
      <c r="N202" s="231"/>
      <c r="O202" s="231"/>
      <c r="P202" s="231"/>
      <c r="Q202" s="231"/>
      <c r="R202" s="231"/>
      <c r="S202" s="231"/>
      <c r="T202" s="232"/>
      <c r="AT202" s="233" t="s">
        <v>158</v>
      </c>
      <c r="AU202" s="233" t="s">
        <v>82</v>
      </c>
      <c r="AV202" s="13" t="s">
        <v>156</v>
      </c>
      <c r="AW202" s="13" t="s">
        <v>34</v>
      </c>
      <c r="AX202" s="13" t="s">
        <v>75</v>
      </c>
      <c r="AY202" s="233" t="s">
        <v>149</v>
      </c>
    </row>
    <row r="203" spans="2:65" s="10" customFormat="1" ht="29.85" customHeight="1">
      <c r="B203" s="170"/>
      <c r="C203" s="171"/>
      <c r="D203" s="184" t="s">
        <v>69</v>
      </c>
      <c r="E203" s="185" t="s">
        <v>171</v>
      </c>
      <c r="F203" s="185" t="s">
        <v>291</v>
      </c>
      <c r="G203" s="171"/>
      <c r="H203" s="171"/>
      <c r="I203" s="174"/>
      <c r="J203" s="186">
        <f>BK203</f>
        <v>0</v>
      </c>
      <c r="K203" s="171"/>
      <c r="L203" s="176"/>
      <c r="M203" s="177"/>
      <c r="N203" s="178"/>
      <c r="O203" s="178"/>
      <c r="P203" s="179">
        <f>SUM(P204:P268)</f>
        <v>0</v>
      </c>
      <c r="Q203" s="178"/>
      <c r="R203" s="179">
        <f>SUM(R204:R268)</f>
        <v>94.550992699999995</v>
      </c>
      <c r="S203" s="178"/>
      <c r="T203" s="180">
        <f>SUM(T204:T268)</f>
        <v>0</v>
      </c>
      <c r="AR203" s="181" t="s">
        <v>75</v>
      </c>
      <c r="AT203" s="182" t="s">
        <v>69</v>
      </c>
      <c r="AU203" s="182" t="s">
        <v>75</v>
      </c>
      <c r="AY203" s="181" t="s">
        <v>149</v>
      </c>
      <c r="BK203" s="183">
        <f>SUM(BK204:BK268)</f>
        <v>0</v>
      </c>
    </row>
    <row r="204" spans="2:65" s="1" customFormat="1" ht="31.5" customHeight="1">
      <c r="B204" s="40"/>
      <c r="C204" s="187" t="s">
        <v>292</v>
      </c>
      <c r="D204" s="187" t="s">
        <v>151</v>
      </c>
      <c r="E204" s="188" t="s">
        <v>293</v>
      </c>
      <c r="F204" s="189" t="s">
        <v>294</v>
      </c>
      <c r="G204" s="190" t="s">
        <v>253</v>
      </c>
      <c r="H204" s="191">
        <v>45.738</v>
      </c>
      <c r="I204" s="192"/>
      <c r="J204" s="193">
        <f>ROUND(I204*H204,2)</f>
        <v>0</v>
      </c>
      <c r="K204" s="189" t="s">
        <v>155</v>
      </c>
      <c r="L204" s="60"/>
      <c r="M204" s="194" t="s">
        <v>21</v>
      </c>
      <c r="N204" s="195" t="s">
        <v>41</v>
      </c>
      <c r="O204" s="41"/>
      <c r="P204" s="196">
        <f>O204*H204</f>
        <v>0</v>
      </c>
      <c r="Q204" s="196">
        <v>0.22090000000000001</v>
      </c>
      <c r="R204" s="196">
        <f>Q204*H204</f>
        <v>10.103524200000001</v>
      </c>
      <c r="S204" s="196">
        <v>0</v>
      </c>
      <c r="T204" s="197">
        <f>S204*H204</f>
        <v>0</v>
      </c>
      <c r="AR204" s="23" t="s">
        <v>156</v>
      </c>
      <c r="AT204" s="23" t="s">
        <v>151</v>
      </c>
      <c r="AU204" s="23" t="s">
        <v>82</v>
      </c>
      <c r="AY204" s="23" t="s">
        <v>149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23" t="s">
        <v>75</v>
      </c>
      <c r="BK204" s="198">
        <f>ROUND(I204*H204,2)</f>
        <v>0</v>
      </c>
      <c r="BL204" s="23" t="s">
        <v>156</v>
      </c>
      <c r="BM204" s="23" t="s">
        <v>295</v>
      </c>
    </row>
    <row r="205" spans="2:65" s="11" customFormat="1">
      <c r="B205" s="199"/>
      <c r="C205" s="200"/>
      <c r="D205" s="201" t="s">
        <v>158</v>
      </c>
      <c r="E205" s="202" t="s">
        <v>21</v>
      </c>
      <c r="F205" s="203" t="s">
        <v>296</v>
      </c>
      <c r="G205" s="200"/>
      <c r="H205" s="204" t="s">
        <v>21</v>
      </c>
      <c r="I205" s="205"/>
      <c r="J205" s="200"/>
      <c r="K205" s="200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158</v>
      </c>
      <c r="AU205" s="210" t="s">
        <v>82</v>
      </c>
      <c r="AV205" s="11" t="s">
        <v>75</v>
      </c>
      <c r="AW205" s="11" t="s">
        <v>34</v>
      </c>
      <c r="AX205" s="11" t="s">
        <v>70</v>
      </c>
      <c r="AY205" s="210" t="s">
        <v>149</v>
      </c>
    </row>
    <row r="206" spans="2:65" s="11" customFormat="1">
      <c r="B206" s="199"/>
      <c r="C206" s="200"/>
      <c r="D206" s="201" t="s">
        <v>158</v>
      </c>
      <c r="E206" s="202" t="s">
        <v>21</v>
      </c>
      <c r="F206" s="203" t="s">
        <v>297</v>
      </c>
      <c r="G206" s="200"/>
      <c r="H206" s="204" t="s">
        <v>21</v>
      </c>
      <c r="I206" s="205"/>
      <c r="J206" s="200"/>
      <c r="K206" s="200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158</v>
      </c>
      <c r="AU206" s="210" t="s">
        <v>82</v>
      </c>
      <c r="AV206" s="11" t="s">
        <v>75</v>
      </c>
      <c r="AW206" s="11" t="s">
        <v>34</v>
      </c>
      <c r="AX206" s="11" t="s">
        <v>70</v>
      </c>
      <c r="AY206" s="210" t="s">
        <v>149</v>
      </c>
    </row>
    <row r="207" spans="2:65" s="12" customFormat="1">
      <c r="B207" s="211"/>
      <c r="C207" s="212"/>
      <c r="D207" s="201" t="s">
        <v>158</v>
      </c>
      <c r="E207" s="213" t="s">
        <v>21</v>
      </c>
      <c r="F207" s="214" t="s">
        <v>298</v>
      </c>
      <c r="G207" s="212"/>
      <c r="H207" s="215">
        <v>28.62</v>
      </c>
      <c r="I207" s="216"/>
      <c r="J207" s="212"/>
      <c r="K207" s="212"/>
      <c r="L207" s="217"/>
      <c r="M207" s="218"/>
      <c r="N207" s="219"/>
      <c r="O207" s="219"/>
      <c r="P207" s="219"/>
      <c r="Q207" s="219"/>
      <c r="R207" s="219"/>
      <c r="S207" s="219"/>
      <c r="T207" s="220"/>
      <c r="AT207" s="221" t="s">
        <v>158</v>
      </c>
      <c r="AU207" s="221" t="s">
        <v>82</v>
      </c>
      <c r="AV207" s="12" t="s">
        <v>82</v>
      </c>
      <c r="AW207" s="12" t="s">
        <v>34</v>
      </c>
      <c r="AX207" s="12" t="s">
        <v>70</v>
      </c>
      <c r="AY207" s="221" t="s">
        <v>149</v>
      </c>
    </row>
    <row r="208" spans="2:65" s="11" customFormat="1">
      <c r="B208" s="199"/>
      <c r="C208" s="200"/>
      <c r="D208" s="201" t="s">
        <v>158</v>
      </c>
      <c r="E208" s="202" t="s">
        <v>21</v>
      </c>
      <c r="F208" s="203" t="s">
        <v>299</v>
      </c>
      <c r="G208" s="200"/>
      <c r="H208" s="204" t="s">
        <v>21</v>
      </c>
      <c r="I208" s="205"/>
      <c r="J208" s="200"/>
      <c r="K208" s="200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158</v>
      </c>
      <c r="AU208" s="210" t="s">
        <v>82</v>
      </c>
      <c r="AV208" s="11" t="s">
        <v>75</v>
      </c>
      <c r="AW208" s="11" t="s">
        <v>34</v>
      </c>
      <c r="AX208" s="11" t="s">
        <v>70</v>
      </c>
      <c r="AY208" s="210" t="s">
        <v>149</v>
      </c>
    </row>
    <row r="209" spans="2:65" s="12" customFormat="1">
      <c r="B209" s="211"/>
      <c r="C209" s="212"/>
      <c r="D209" s="201" t="s">
        <v>158</v>
      </c>
      <c r="E209" s="213" t="s">
        <v>21</v>
      </c>
      <c r="F209" s="214" t="s">
        <v>300</v>
      </c>
      <c r="G209" s="212"/>
      <c r="H209" s="215">
        <v>-2.4239999999999999</v>
      </c>
      <c r="I209" s="216"/>
      <c r="J209" s="212"/>
      <c r="K209" s="212"/>
      <c r="L209" s="217"/>
      <c r="M209" s="218"/>
      <c r="N209" s="219"/>
      <c r="O209" s="219"/>
      <c r="P209" s="219"/>
      <c r="Q209" s="219"/>
      <c r="R209" s="219"/>
      <c r="S209" s="219"/>
      <c r="T209" s="220"/>
      <c r="AT209" s="221" t="s">
        <v>158</v>
      </c>
      <c r="AU209" s="221" t="s">
        <v>82</v>
      </c>
      <c r="AV209" s="12" t="s">
        <v>82</v>
      </c>
      <c r="AW209" s="12" t="s">
        <v>34</v>
      </c>
      <c r="AX209" s="12" t="s">
        <v>70</v>
      </c>
      <c r="AY209" s="221" t="s">
        <v>149</v>
      </c>
    </row>
    <row r="210" spans="2:65" s="11" customFormat="1">
      <c r="B210" s="199"/>
      <c r="C210" s="200"/>
      <c r="D210" s="201" t="s">
        <v>158</v>
      </c>
      <c r="E210" s="202" t="s">
        <v>21</v>
      </c>
      <c r="F210" s="203" t="s">
        <v>301</v>
      </c>
      <c r="G210" s="200"/>
      <c r="H210" s="204" t="s">
        <v>21</v>
      </c>
      <c r="I210" s="205"/>
      <c r="J210" s="200"/>
      <c r="K210" s="200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158</v>
      </c>
      <c r="AU210" s="210" t="s">
        <v>82</v>
      </c>
      <c r="AV210" s="11" t="s">
        <v>75</v>
      </c>
      <c r="AW210" s="11" t="s">
        <v>34</v>
      </c>
      <c r="AX210" s="11" t="s">
        <v>70</v>
      </c>
      <c r="AY210" s="210" t="s">
        <v>149</v>
      </c>
    </row>
    <row r="211" spans="2:65" s="12" customFormat="1">
      <c r="B211" s="211"/>
      <c r="C211" s="212"/>
      <c r="D211" s="201" t="s">
        <v>158</v>
      </c>
      <c r="E211" s="213" t="s">
        <v>21</v>
      </c>
      <c r="F211" s="214" t="s">
        <v>302</v>
      </c>
      <c r="G211" s="212"/>
      <c r="H211" s="215">
        <v>7.2</v>
      </c>
      <c r="I211" s="216"/>
      <c r="J211" s="212"/>
      <c r="K211" s="212"/>
      <c r="L211" s="217"/>
      <c r="M211" s="218"/>
      <c r="N211" s="219"/>
      <c r="O211" s="219"/>
      <c r="P211" s="219"/>
      <c r="Q211" s="219"/>
      <c r="R211" s="219"/>
      <c r="S211" s="219"/>
      <c r="T211" s="220"/>
      <c r="AT211" s="221" t="s">
        <v>158</v>
      </c>
      <c r="AU211" s="221" t="s">
        <v>82</v>
      </c>
      <c r="AV211" s="12" t="s">
        <v>82</v>
      </c>
      <c r="AW211" s="12" t="s">
        <v>34</v>
      </c>
      <c r="AX211" s="12" t="s">
        <v>70</v>
      </c>
      <c r="AY211" s="221" t="s">
        <v>149</v>
      </c>
    </row>
    <row r="212" spans="2:65" s="11" customFormat="1">
      <c r="B212" s="199"/>
      <c r="C212" s="200"/>
      <c r="D212" s="201" t="s">
        <v>158</v>
      </c>
      <c r="E212" s="202" t="s">
        <v>21</v>
      </c>
      <c r="F212" s="203" t="s">
        <v>303</v>
      </c>
      <c r="G212" s="200"/>
      <c r="H212" s="204" t="s">
        <v>21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158</v>
      </c>
      <c r="AU212" s="210" t="s">
        <v>82</v>
      </c>
      <c r="AV212" s="11" t="s">
        <v>75</v>
      </c>
      <c r="AW212" s="11" t="s">
        <v>34</v>
      </c>
      <c r="AX212" s="11" t="s">
        <v>70</v>
      </c>
      <c r="AY212" s="210" t="s">
        <v>149</v>
      </c>
    </row>
    <row r="213" spans="2:65" s="12" customFormat="1">
      <c r="B213" s="211"/>
      <c r="C213" s="212"/>
      <c r="D213" s="201" t="s">
        <v>158</v>
      </c>
      <c r="E213" s="213" t="s">
        <v>21</v>
      </c>
      <c r="F213" s="214" t="s">
        <v>304</v>
      </c>
      <c r="G213" s="212"/>
      <c r="H213" s="215">
        <v>12.342000000000001</v>
      </c>
      <c r="I213" s="216"/>
      <c r="J213" s="212"/>
      <c r="K213" s="212"/>
      <c r="L213" s="217"/>
      <c r="M213" s="218"/>
      <c r="N213" s="219"/>
      <c r="O213" s="219"/>
      <c r="P213" s="219"/>
      <c r="Q213" s="219"/>
      <c r="R213" s="219"/>
      <c r="S213" s="219"/>
      <c r="T213" s="220"/>
      <c r="AT213" s="221" t="s">
        <v>158</v>
      </c>
      <c r="AU213" s="221" t="s">
        <v>82</v>
      </c>
      <c r="AV213" s="12" t="s">
        <v>82</v>
      </c>
      <c r="AW213" s="12" t="s">
        <v>34</v>
      </c>
      <c r="AX213" s="12" t="s">
        <v>70</v>
      </c>
      <c r="AY213" s="221" t="s">
        <v>149</v>
      </c>
    </row>
    <row r="214" spans="2:65" s="13" customFormat="1">
      <c r="B214" s="222"/>
      <c r="C214" s="223"/>
      <c r="D214" s="224" t="s">
        <v>158</v>
      </c>
      <c r="E214" s="225" t="s">
        <v>21</v>
      </c>
      <c r="F214" s="226" t="s">
        <v>161</v>
      </c>
      <c r="G214" s="223"/>
      <c r="H214" s="227">
        <v>45.738</v>
      </c>
      <c r="I214" s="228"/>
      <c r="J214" s="223"/>
      <c r="K214" s="223"/>
      <c r="L214" s="229"/>
      <c r="M214" s="230"/>
      <c r="N214" s="231"/>
      <c r="O214" s="231"/>
      <c r="P214" s="231"/>
      <c r="Q214" s="231"/>
      <c r="R214" s="231"/>
      <c r="S214" s="231"/>
      <c r="T214" s="232"/>
      <c r="AT214" s="233" t="s">
        <v>158</v>
      </c>
      <c r="AU214" s="233" t="s">
        <v>82</v>
      </c>
      <c r="AV214" s="13" t="s">
        <v>156</v>
      </c>
      <c r="AW214" s="13" t="s">
        <v>34</v>
      </c>
      <c r="AX214" s="13" t="s">
        <v>75</v>
      </c>
      <c r="AY214" s="233" t="s">
        <v>149</v>
      </c>
    </row>
    <row r="215" spans="2:65" s="1" customFormat="1" ht="31.5" customHeight="1">
      <c r="B215" s="40"/>
      <c r="C215" s="187" t="s">
        <v>305</v>
      </c>
      <c r="D215" s="187" t="s">
        <v>151</v>
      </c>
      <c r="E215" s="188" t="s">
        <v>306</v>
      </c>
      <c r="F215" s="189" t="s">
        <v>307</v>
      </c>
      <c r="G215" s="190" t="s">
        <v>253</v>
      </c>
      <c r="H215" s="191">
        <v>215.221</v>
      </c>
      <c r="I215" s="192"/>
      <c r="J215" s="193">
        <f>ROUND(I215*H215,2)</f>
        <v>0</v>
      </c>
      <c r="K215" s="189" t="s">
        <v>155</v>
      </c>
      <c r="L215" s="60"/>
      <c r="M215" s="194" t="s">
        <v>21</v>
      </c>
      <c r="N215" s="195" t="s">
        <v>41</v>
      </c>
      <c r="O215" s="41"/>
      <c r="P215" s="196">
        <f>O215*H215</f>
        <v>0</v>
      </c>
      <c r="Q215" s="196">
        <v>0.34075</v>
      </c>
      <c r="R215" s="196">
        <f>Q215*H215</f>
        <v>73.336555750000002</v>
      </c>
      <c r="S215" s="196">
        <v>0</v>
      </c>
      <c r="T215" s="197">
        <f>S215*H215</f>
        <v>0</v>
      </c>
      <c r="AR215" s="23" t="s">
        <v>156</v>
      </c>
      <c r="AT215" s="23" t="s">
        <v>151</v>
      </c>
      <c r="AU215" s="23" t="s">
        <v>82</v>
      </c>
      <c r="AY215" s="23" t="s">
        <v>149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23" t="s">
        <v>75</v>
      </c>
      <c r="BK215" s="198">
        <f>ROUND(I215*H215,2)</f>
        <v>0</v>
      </c>
      <c r="BL215" s="23" t="s">
        <v>156</v>
      </c>
      <c r="BM215" s="23" t="s">
        <v>308</v>
      </c>
    </row>
    <row r="216" spans="2:65" s="11" customFormat="1">
      <c r="B216" s="199"/>
      <c r="C216" s="200"/>
      <c r="D216" s="201" t="s">
        <v>158</v>
      </c>
      <c r="E216" s="202" t="s">
        <v>21</v>
      </c>
      <c r="F216" s="203" t="s">
        <v>309</v>
      </c>
      <c r="G216" s="200"/>
      <c r="H216" s="204" t="s">
        <v>21</v>
      </c>
      <c r="I216" s="205"/>
      <c r="J216" s="200"/>
      <c r="K216" s="200"/>
      <c r="L216" s="206"/>
      <c r="M216" s="207"/>
      <c r="N216" s="208"/>
      <c r="O216" s="208"/>
      <c r="P216" s="208"/>
      <c r="Q216" s="208"/>
      <c r="R216" s="208"/>
      <c r="S216" s="208"/>
      <c r="T216" s="209"/>
      <c r="AT216" s="210" t="s">
        <v>158</v>
      </c>
      <c r="AU216" s="210" t="s">
        <v>82</v>
      </c>
      <c r="AV216" s="11" t="s">
        <v>75</v>
      </c>
      <c r="AW216" s="11" t="s">
        <v>34</v>
      </c>
      <c r="AX216" s="11" t="s">
        <v>70</v>
      </c>
      <c r="AY216" s="210" t="s">
        <v>149</v>
      </c>
    </row>
    <row r="217" spans="2:65" s="12" customFormat="1" ht="27">
      <c r="B217" s="211"/>
      <c r="C217" s="212"/>
      <c r="D217" s="201" t="s">
        <v>158</v>
      </c>
      <c r="E217" s="213" t="s">
        <v>21</v>
      </c>
      <c r="F217" s="214" t="s">
        <v>310</v>
      </c>
      <c r="G217" s="212"/>
      <c r="H217" s="215">
        <v>253.101</v>
      </c>
      <c r="I217" s="216"/>
      <c r="J217" s="212"/>
      <c r="K217" s="212"/>
      <c r="L217" s="217"/>
      <c r="M217" s="218"/>
      <c r="N217" s="219"/>
      <c r="O217" s="219"/>
      <c r="P217" s="219"/>
      <c r="Q217" s="219"/>
      <c r="R217" s="219"/>
      <c r="S217" s="219"/>
      <c r="T217" s="220"/>
      <c r="AT217" s="221" t="s">
        <v>158</v>
      </c>
      <c r="AU217" s="221" t="s">
        <v>82</v>
      </c>
      <c r="AV217" s="12" t="s">
        <v>82</v>
      </c>
      <c r="AW217" s="12" t="s">
        <v>34</v>
      </c>
      <c r="AX217" s="12" t="s">
        <v>70</v>
      </c>
      <c r="AY217" s="221" t="s">
        <v>149</v>
      </c>
    </row>
    <row r="218" spans="2:65" s="11" customFormat="1">
      <c r="B218" s="199"/>
      <c r="C218" s="200"/>
      <c r="D218" s="201" t="s">
        <v>158</v>
      </c>
      <c r="E218" s="202" t="s">
        <v>21</v>
      </c>
      <c r="F218" s="203" t="s">
        <v>299</v>
      </c>
      <c r="G218" s="200"/>
      <c r="H218" s="204" t="s">
        <v>21</v>
      </c>
      <c r="I218" s="205"/>
      <c r="J218" s="200"/>
      <c r="K218" s="200"/>
      <c r="L218" s="206"/>
      <c r="M218" s="207"/>
      <c r="N218" s="208"/>
      <c r="O218" s="208"/>
      <c r="P218" s="208"/>
      <c r="Q218" s="208"/>
      <c r="R218" s="208"/>
      <c r="S218" s="208"/>
      <c r="T218" s="209"/>
      <c r="AT218" s="210" t="s">
        <v>158</v>
      </c>
      <c r="AU218" s="210" t="s">
        <v>82</v>
      </c>
      <c r="AV218" s="11" t="s">
        <v>75</v>
      </c>
      <c r="AW218" s="11" t="s">
        <v>34</v>
      </c>
      <c r="AX218" s="11" t="s">
        <v>70</v>
      </c>
      <c r="AY218" s="210" t="s">
        <v>149</v>
      </c>
    </row>
    <row r="219" spans="2:65" s="12" customFormat="1">
      <c r="B219" s="211"/>
      <c r="C219" s="212"/>
      <c r="D219" s="201" t="s">
        <v>158</v>
      </c>
      <c r="E219" s="213" t="s">
        <v>21</v>
      </c>
      <c r="F219" s="214" t="s">
        <v>311</v>
      </c>
      <c r="G219" s="212"/>
      <c r="H219" s="215">
        <v>-24</v>
      </c>
      <c r="I219" s="216"/>
      <c r="J219" s="212"/>
      <c r="K219" s="212"/>
      <c r="L219" s="217"/>
      <c r="M219" s="218"/>
      <c r="N219" s="219"/>
      <c r="O219" s="219"/>
      <c r="P219" s="219"/>
      <c r="Q219" s="219"/>
      <c r="R219" s="219"/>
      <c r="S219" s="219"/>
      <c r="T219" s="220"/>
      <c r="AT219" s="221" t="s">
        <v>158</v>
      </c>
      <c r="AU219" s="221" t="s">
        <v>82</v>
      </c>
      <c r="AV219" s="12" t="s">
        <v>82</v>
      </c>
      <c r="AW219" s="12" t="s">
        <v>34</v>
      </c>
      <c r="AX219" s="12" t="s">
        <v>70</v>
      </c>
      <c r="AY219" s="221" t="s">
        <v>149</v>
      </c>
    </row>
    <row r="220" spans="2:65" s="12" customFormat="1">
      <c r="B220" s="211"/>
      <c r="C220" s="212"/>
      <c r="D220" s="201" t="s">
        <v>158</v>
      </c>
      <c r="E220" s="213" t="s">
        <v>21</v>
      </c>
      <c r="F220" s="214" t="s">
        <v>312</v>
      </c>
      <c r="G220" s="212"/>
      <c r="H220" s="215">
        <v>-3.68</v>
      </c>
      <c r="I220" s="216"/>
      <c r="J220" s="212"/>
      <c r="K220" s="212"/>
      <c r="L220" s="217"/>
      <c r="M220" s="218"/>
      <c r="N220" s="219"/>
      <c r="O220" s="219"/>
      <c r="P220" s="219"/>
      <c r="Q220" s="219"/>
      <c r="R220" s="219"/>
      <c r="S220" s="219"/>
      <c r="T220" s="220"/>
      <c r="AT220" s="221" t="s">
        <v>158</v>
      </c>
      <c r="AU220" s="221" t="s">
        <v>82</v>
      </c>
      <c r="AV220" s="12" t="s">
        <v>82</v>
      </c>
      <c r="AW220" s="12" t="s">
        <v>34</v>
      </c>
      <c r="AX220" s="12" t="s">
        <v>70</v>
      </c>
      <c r="AY220" s="221" t="s">
        <v>149</v>
      </c>
    </row>
    <row r="221" spans="2:65" s="12" customFormat="1">
      <c r="B221" s="211"/>
      <c r="C221" s="212"/>
      <c r="D221" s="201" t="s">
        <v>158</v>
      </c>
      <c r="E221" s="213" t="s">
        <v>21</v>
      </c>
      <c r="F221" s="214" t="s">
        <v>313</v>
      </c>
      <c r="G221" s="212"/>
      <c r="H221" s="215">
        <v>-3</v>
      </c>
      <c r="I221" s="216"/>
      <c r="J221" s="212"/>
      <c r="K221" s="212"/>
      <c r="L221" s="217"/>
      <c r="M221" s="218"/>
      <c r="N221" s="219"/>
      <c r="O221" s="219"/>
      <c r="P221" s="219"/>
      <c r="Q221" s="219"/>
      <c r="R221" s="219"/>
      <c r="S221" s="219"/>
      <c r="T221" s="220"/>
      <c r="AT221" s="221" t="s">
        <v>158</v>
      </c>
      <c r="AU221" s="221" t="s">
        <v>82</v>
      </c>
      <c r="AV221" s="12" t="s">
        <v>82</v>
      </c>
      <c r="AW221" s="12" t="s">
        <v>34</v>
      </c>
      <c r="AX221" s="12" t="s">
        <v>70</v>
      </c>
      <c r="AY221" s="221" t="s">
        <v>149</v>
      </c>
    </row>
    <row r="222" spans="2:65" s="12" customFormat="1">
      <c r="B222" s="211"/>
      <c r="C222" s="212"/>
      <c r="D222" s="201" t="s">
        <v>158</v>
      </c>
      <c r="E222" s="213" t="s">
        <v>21</v>
      </c>
      <c r="F222" s="214" t="s">
        <v>314</v>
      </c>
      <c r="G222" s="212"/>
      <c r="H222" s="215">
        <v>-7.2</v>
      </c>
      <c r="I222" s="216"/>
      <c r="J222" s="212"/>
      <c r="K222" s="212"/>
      <c r="L222" s="217"/>
      <c r="M222" s="218"/>
      <c r="N222" s="219"/>
      <c r="O222" s="219"/>
      <c r="P222" s="219"/>
      <c r="Q222" s="219"/>
      <c r="R222" s="219"/>
      <c r="S222" s="219"/>
      <c r="T222" s="220"/>
      <c r="AT222" s="221" t="s">
        <v>158</v>
      </c>
      <c r="AU222" s="221" t="s">
        <v>82</v>
      </c>
      <c r="AV222" s="12" t="s">
        <v>82</v>
      </c>
      <c r="AW222" s="12" t="s">
        <v>34</v>
      </c>
      <c r="AX222" s="12" t="s">
        <v>70</v>
      </c>
      <c r="AY222" s="221" t="s">
        <v>149</v>
      </c>
    </row>
    <row r="223" spans="2:65" s="13" customFormat="1">
      <c r="B223" s="222"/>
      <c r="C223" s="223"/>
      <c r="D223" s="224" t="s">
        <v>158</v>
      </c>
      <c r="E223" s="225" t="s">
        <v>21</v>
      </c>
      <c r="F223" s="226" t="s">
        <v>161</v>
      </c>
      <c r="G223" s="223"/>
      <c r="H223" s="227">
        <v>215.221</v>
      </c>
      <c r="I223" s="228"/>
      <c r="J223" s="223"/>
      <c r="K223" s="223"/>
      <c r="L223" s="229"/>
      <c r="M223" s="230"/>
      <c r="N223" s="231"/>
      <c r="O223" s="231"/>
      <c r="P223" s="231"/>
      <c r="Q223" s="231"/>
      <c r="R223" s="231"/>
      <c r="S223" s="231"/>
      <c r="T223" s="232"/>
      <c r="AT223" s="233" t="s">
        <v>158</v>
      </c>
      <c r="AU223" s="233" t="s">
        <v>82</v>
      </c>
      <c r="AV223" s="13" t="s">
        <v>156</v>
      </c>
      <c r="AW223" s="13" t="s">
        <v>34</v>
      </c>
      <c r="AX223" s="13" t="s">
        <v>75</v>
      </c>
      <c r="AY223" s="233" t="s">
        <v>149</v>
      </c>
    </row>
    <row r="224" spans="2:65" s="1" customFormat="1" ht="31.5" customHeight="1">
      <c r="B224" s="40"/>
      <c r="C224" s="187" t="s">
        <v>315</v>
      </c>
      <c r="D224" s="187" t="s">
        <v>151</v>
      </c>
      <c r="E224" s="188" t="s">
        <v>316</v>
      </c>
      <c r="F224" s="189" t="s">
        <v>317</v>
      </c>
      <c r="G224" s="190" t="s">
        <v>268</v>
      </c>
      <c r="H224" s="191">
        <v>5</v>
      </c>
      <c r="I224" s="192"/>
      <c r="J224" s="193">
        <f>ROUND(I224*H224,2)</f>
        <v>0</v>
      </c>
      <c r="K224" s="189" t="s">
        <v>155</v>
      </c>
      <c r="L224" s="60"/>
      <c r="M224" s="194" t="s">
        <v>21</v>
      </c>
      <c r="N224" s="195" t="s">
        <v>41</v>
      </c>
      <c r="O224" s="41"/>
      <c r="P224" s="196">
        <f>O224*H224</f>
        <v>0</v>
      </c>
      <c r="Q224" s="196">
        <v>2.3210000000000001E-2</v>
      </c>
      <c r="R224" s="196">
        <f>Q224*H224</f>
        <v>0.11605000000000001</v>
      </c>
      <c r="S224" s="196">
        <v>0</v>
      </c>
      <c r="T224" s="197">
        <f>S224*H224</f>
        <v>0</v>
      </c>
      <c r="AR224" s="23" t="s">
        <v>156</v>
      </c>
      <c r="AT224" s="23" t="s">
        <v>151</v>
      </c>
      <c r="AU224" s="23" t="s">
        <v>82</v>
      </c>
      <c r="AY224" s="23" t="s">
        <v>149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23" t="s">
        <v>75</v>
      </c>
      <c r="BK224" s="198">
        <f>ROUND(I224*H224,2)</f>
        <v>0</v>
      </c>
      <c r="BL224" s="23" t="s">
        <v>156</v>
      </c>
      <c r="BM224" s="23" t="s">
        <v>318</v>
      </c>
    </row>
    <row r="225" spans="2:65" s="11" customFormat="1">
      <c r="B225" s="199"/>
      <c r="C225" s="200"/>
      <c r="D225" s="201" t="s">
        <v>158</v>
      </c>
      <c r="E225" s="202" t="s">
        <v>21</v>
      </c>
      <c r="F225" s="203" t="s">
        <v>319</v>
      </c>
      <c r="G225" s="200"/>
      <c r="H225" s="204" t="s">
        <v>21</v>
      </c>
      <c r="I225" s="205"/>
      <c r="J225" s="200"/>
      <c r="K225" s="200"/>
      <c r="L225" s="206"/>
      <c r="M225" s="207"/>
      <c r="N225" s="208"/>
      <c r="O225" s="208"/>
      <c r="P225" s="208"/>
      <c r="Q225" s="208"/>
      <c r="R225" s="208"/>
      <c r="S225" s="208"/>
      <c r="T225" s="209"/>
      <c r="AT225" s="210" t="s">
        <v>158</v>
      </c>
      <c r="AU225" s="210" t="s">
        <v>82</v>
      </c>
      <c r="AV225" s="11" t="s">
        <v>75</v>
      </c>
      <c r="AW225" s="11" t="s">
        <v>34</v>
      </c>
      <c r="AX225" s="11" t="s">
        <v>70</v>
      </c>
      <c r="AY225" s="210" t="s">
        <v>149</v>
      </c>
    </row>
    <row r="226" spans="2:65" s="12" customFormat="1">
      <c r="B226" s="211"/>
      <c r="C226" s="212"/>
      <c r="D226" s="201" t="s">
        <v>158</v>
      </c>
      <c r="E226" s="213" t="s">
        <v>21</v>
      </c>
      <c r="F226" s="214" t="s">
        <v>187</v>
      </c>
      <c r="G226" s="212"/>
      <c r="H226" s="215">
        <v>5</v>
      </c>
      <c r="I226" s="216"/>
      <c r="J226" s="212"/>
      <c r="K226" s="212"/>
      <c r="L226" s="217"/>
      <c r="M226" s="218"/>
      <c r="N226" s="219"/>
      <c r="O226" s="219"/>
      <c r="P226" s="219"/>
      <c r="Q226" s="219"/>
      <c r="R226" s="219"/>
      <c r="S226" s="219"/>
      <c r="T226" s="220"/>
      <c r="AT226" s="221" t="s">
        <v>158</v>
      </c>
      <c r="AU226" s="221" t="s">
        <v>82</v>
      </c>
      <c r="AV226" s="12" t="s">
        <v>82</v>
      </c>
      <c r="AW226" s="12" t="s">
        <v>34</v>
      </c>
      <c r="AX226" s="12" t="s">
        <v>70</v>
      </c>
      <c r="AY226" s="221" t="s">
        <v>149</v>
      </c>
    </row>
    <row r="227" spans="2:65" s="13" customFormat="1">
      <c r="B227" s="222"/>
      <c r="C227" s="223"/>
      <c r="D227" s="224" t="s">
        <v>158</v>
      </c>
      <c r="E227" s="225" t="s">
        <v>21</v>
      </c>
      <c r="F227" s="226" t="s">
        <v>161</v>
      </c>
      <c r="G227" s="223"/>
      <c r="H227" s="227">
        <v>5</v>
      </c>
      <c r="I227" s="228"/>
      <c r="J227" s="223"/>
      <c r="K227" s="223"/>
      <c r="L227" s="229"/>
      <c r="M227" s="230"/>
      <c r="N227" s="231"/>
      <c r="O227" s="231"/>
      <c r="P227" s="231"/>
      <c r="Q227" s="231"/>
      <c r="R227" s="231"/>
      <c r="S227" s="231"/>
      <c r="T227" s="232"/>
      <c r="AT227" s="233" t="s">
        <v>158</v>
      </c>
      <c r="AU227" s="233" t="s">
        <v>82</v>
      </c>
      <c r="AV227" s="13" t="s">
        <v>156</v>
      </c>
      <c r="AW227" s="13" t="s">
        <v>34</v>
      </c>
      <c r="AX227" s="13" t="s">
        <v>75</v>
      </c>
      <c r="AY227" s="233" t="s">
        <v>149</v>
      </c>
    </row>
    <row r="228" spans="2:65" s="1" customFormat="1" ht="31.5" customHeight="1">
      <c r="B228" s="40"/>
      <c r="C228" s="187" t="s">
        <v>320</v>
      </c>
      <c r="D228" s="187" t="s">
        <v>151</v>
      </c>
      <c r="E228" s="188" t="s">
        <v>321</v>
      </c>
      <c r="F228" s="189" t="s">
        <v>322</v>
      </c>
      <c r="G228" s="190" t="s">
        <v>268</v>
      </c>
      <c r="H228" s="191">
        <v>105</v>
      </c>
      <c r="I228" s="192"/>
      <c r="J228" s="193">
        <f>ROUND(I228*H228,2)</f>
        <v>0</v>
      </c>
      <c r="K228" s="189" t="s">
        <v>155</v>
      </c>
      <c r="L228" s="60"/>
      <c r="M228" s="194" t="s">
        <v>21</v>
      </c>
      <c r="N228" s="195" t="s">
        <v>41</v>
      </c>
      <c r="O228" s="41"/>
      <c r="P228" s="196">
        <f>O228*H228</f>
        <v>0</v>
      </c>
      <c r="Q228" s="196">
        <v>4.6449999999999998E-2</v>
      </c>
      <c r="R228" s="196">
        <f>Q228*H228</f>
        <v>4.8772500000000001</v>
      </c>
      <c r="S228" s="196">
        <v>0</v>
      </c>
      <c r="T228" s="197">
        <f>S228*H228</f>
        <v>0</v>
      </c>
      <c r="AR228" s="23" t="s">
        <v>156</v>
      </c>
      <c r="AT228" s="23" t="s">
        <v>151</v>
      </c>
      <c r="AU228" s="23" t="s">
        <v>82</v>
      </c>
      <c r="AY228" s="23" t="s">
        <v>149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23" t="s">
        <v>75</v>
      </c>
      <c r="BK228" s="198">
        <f>ROUND(I228*H228,2)</f>
        <v>0</v>
      </c>
      <c r="BL228" s="23" t="s">
        <v>156</v>
      </c>
      <c r="BM228" s="23" t="s">
        <v>323</v>
      </c>
    </row>
    <row r="229" spans="2:65" s="11" customFormat="1">
      <c r="B229" s="199"/>
      <c r="C229" s="200"/>
      <c r="D229" s="201" t="s">
        <v>158</v>
      </c>
      <c r="E229" s="202" t="s">
        <v>21</v>
      </c>
      <c r="F229" s="203" t="s">
        <v>324</v>
      </c>
      <c r="G229" s="200"/>
      <c r="H229" s="204" t="s">
        <v>21</v>
      </c>
      <c r="I229" s="205"/>
      <c r="J229" s="200"/>
      <c r="K229" s="200"/>
      <c r="L229" s="206"/>
      <c r="M229" s="207"/>
      <c r="N229" s="208"/>
      <c r="O229" s="208"/>
      <c r="P229" s="208"/>
      <c r="Q229" s="208"/>
      <c r="R229" s="208"/>
      <c r="S229" s="208"/>
      <c r="T229" s="209"/>
      <c r="AT229" s="210" t="s">
        <v>158</v>
      </c>
      <c r="AU229" s="210" t="s">
        <v>82</v>
      </c>
      <c r="AV229" s="11" t="s">
        <v>75</v>
      </c>
      <c r="AW229" s="11" t="s">
        <v>34</v>
      </c>
      <c r="AX229" s="11" t="s">
        <v>70</v>
      </c>
      <c r="AY229" s="210" t="s">
        <v>149</v>
      </c>
    </row>
    <row r="230" spans="2:65" s="12" customFormat="1">
      <c r="B230" s="211"/>
      <c r="C230" s="212"/>
      <c r="D230" s="201" t="s">
        <v>158</v>
      </c>
      <c r="E230" s="213" t="s">
        <v>21</v>
      </c>
      <c r="F230" s="214" t="s">
        <v>325</v>
      </c>
      <c r="G230" s="212"/>
      <c r="H230" s="215">
        <v>105</v>
      </c>
      <c r="I230" s="216"/>
      <c r="J230" s="212"/>
      <c r="K230" s="212"/>
      <c r="L230" s="217"/>
      <c r="M230" s="218"/>
      <c r="N230" s="219"/>
      <c r="O230" s="219"/>
      <c r="P230" s="219"/>
      <c r="Q230" s="219"/>
      <c r="R230" s="219"/>
      <c r="S230" s="219"/>
      <c r="T230" s="220"/>
      <c r="AT230" s="221" t="s">
        <v>158</v>
      </c>
      <c r="AU230" s="221" t="s">
        <v>82</v>
      </c>
      <c r="AV230" s="12" t="s">
        <v>82</v>
      </c>
      <c r="AW230" s="12" t="s">
        <v>34</v>
      </c>
      <c r="AX230" s="12" t="s">
        <v>70</v>
      </c>
      <c r="AY230" s="221" t="s">
        <v>149</v>
      </c>
    </row>
    <row r="231" spans="2:65" s="13" customFormat="1">
      <c r="B231" s="222"/>
      <c r="C231" s="223"/>
      <c r="D231" s="224" t="s">
        <v>158</v>
      </c>
      <c r="E231" s="225" t="s">
        <v>21</v>
      </c>
      <c r="F231" s="226" t="s">
        <v>161</v>
      </c>
      <c r="G231" s="223"/>
      <c r="H231" s="227">
        <v>105</v>
      </c>
      <c r="I231" s="228"/>
      <c r="J231" s="223"/>
      <c r="K231" s="223"/>
      <c r="L231" s="229"/>
      <c r="M231" s="230"/>
      <c r="N231" s="231"/>
      <c r="O231" s="231"/>
      <c r="P231" s="231"/>
      <c r="Q231" s="231"/>
      <c r="R231" s="231"/>
      <c r="S231" s="231"/>
      <c r="T231" s="232"/>
      <c r="AT231" s="233" t="s">
        <v>158</v>
      </c>
      <c r="AU231" s="233" t="s">
        <v>82</v>
      </c>
      <c r="AV231" s="13" t="s">
        <v>156</v>
      </c>
      <c r="AW231" s="13" t="s">
        <v>34</v>
      </c>
      <c r="AX231" s="13" t="s">
        <v>75</v>
      </c>
      <c r="AY231" s="233" t="s">
        <v>149</v>
      </c>
    </row>
    <row r="232" spans="2:65" s="1" customFormat="1" ht="31.5" customHeight="1">
      <c r="B232" s="40"/>
      <c r="C232" s="187" t="s">
        <v>326</v>
      </c>
      <c r="D232" s="187" t="s">
        <v>151</v>
      </c>
      <c r="E232" s="188" t="s">
        <v>327</v>
      </c>
      <c r="F232" s="189" t="s">
        <v>328</v>
      </c>
      <c r="G232" s="190" t="s">
        <v>268</v>
      </c>
      <c r="H232" s="191">
        <v>3</v>
      </c>
      <c r="I232" s="192"/>
      <c r="J232" s="193">
        <f>ROUND(I232*H232,2)</f>
        <v>0</v>
      </c>
      <c r="K232" s="189" t="s">
        <v>155</v>
      </c>
      <c r="L232" s="60"/>
      <c r="M232" s="194" t="s">
        <v>21</v>
      </c>
      <c r="N232" s="195" t="s">
        <v>41</v>
      </c>
      <c r="O232" s="41"/>
      <c r="P232" s="196">
        <f>O232*H232</f>
        <v>0</v>
      </c>
      <c r="Q232" s="196">
        <v>5.5629999999999999E-2</v>
      </c>
      <c r="R232" s="196">
        <f>Q232*H232</f>
        <v>0.16688999999999998</v>
      </c>
      <c r="S232" s="196">
        <v>0</v>
      </c>
      <c r="T232" s="197">
        <f>S232*H232</f>
        <v>0</v>
      </c>
      <c r="AR232" s="23" t="s">
        <v>156</v>
      </c>
      <c r="AT232" s="23" t="s">
        <v>151</v>
      </c>
      <c r="AU232" s="23" t="s">
        <v>82</v>
      </c>
      <c r="AY232" s="23" t="s">
        <v>149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23" t="s">
        <v>75</v>
      </c>
      <c r="BK232" s="198">
        <f>ROUND(I232*H232,2)</f>
        <v>0</v>
      </c>
      <c r="BL232" s="23" t="s">
        <v>156</v>
      </c>
      <c r="BM232" s="23" t="s">
        <v>329</v>
      </c>
    </row>
    <row r="233" spans="2:65" s="11" customFormat="1">
      <c r="B233" s="199"/>
      <c r="C233" s="200"/>
      <c r="D233" s="201" t="s">
        <v>158</v>
      </c>
      <c r="E233" s="202" t="s">
        <v>21</v>
      </c>
      <c r="F233" s="203" t="s">
        <v>330</v>
      </c>
      <c r="G233" s="200"/>
      <c r="H233" s="204" t="s">
        <v>21</v>
      </c>
      <c r="I233" s="205"/>
      <c r="J233" s="200"/>
      <c r="K233" s="200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158</v>
      </c>
      <c r="AU233" s="210" t="s">
        <v>82</v>
      </c>
      <c r="AV233" s="11" t="s">
        <v>75</v>
      </c>
      <c r="AW233" s="11" t="s">
        <v>34</v>
      </c>
      <c r="AX233" s="11" t="s">
        <v>70</v>
      </c>
      <c r="AY233" s="210" t="s">
        <v>149</v>
      </c>
    </row>
    <row r="234" spans="2:65" s="12" customFormat="1">
      <c r="B234" s="211"/>
      <c r="C234" s="212"/>
      <c r="D234" s="201" t="s">
        <v>158</v>
      </c>
      <c r="E234" s="213" t="s">
        <v>21</v>
      </c>
      <c r="F234" s="214" t="s">
        <v>171</v>
      </c>
      <c r="G234" s="212"/>
      <c r="H234" s="215">
        <v>3</v>
      </c>
      <c r="I234" s="216"/>
      <c r="J234" s="212"/>
      <c r="K234" s="212"/>
      <c r="L234" s="217"/>
      <c r="M234" s="218"/>
      <c r="N234" s="219"/>
      <c r="O234" s="219"/>
      <c r="P234" s="219"/>
      <c r="Q234" s="219"/>
      <c r="R234" s="219"/>
      <c r="S234" s="219"/>
      <c r="T234" s="220"/>
      <c r="AT234" s="221" t="s">
        <v>158</v>
      </c>
      <c r="AU234" s="221" t="s">
        <v>82</v>
      </c>
      <c r="AV234" s="12" t="s">
        <v>82</v>
      </c>
      <c r="AW234" s="12" t="s">
        <v>34</v>
      </c>
      <c r="AX234" s="12" t="s">
        <v>70</v>
      </c>
      <c r="AY234" s="221" t="s">
        <v>149</v>
      </c>
    </row>
    <row r="235" spans="2:65" s="13" customFormat="1">
      <c r="B235" s="222"/>
      <c r="C235" s="223"/>
      <c r="D235" s="224" t="s">
        <v>158</v>
      </c>
      <c r="E235" s="225" t="s">
        <v>21</v>
      </c>
      <c r="F235" s="226" t="s">
        <v>161</v>
      </c>
      <c r="G235" s="223"/>
      <c r="H235" s="227">
        <v>3</v>
      </c>
      <c r="I235" s="228"/>
      <c r="J235" s="223"/>
      <c r="K235" s="223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158</v>
      </c>
      <c r="AU235" s="233" t="s">
        <v>82</v>
      </c>
      <c r="AV235" s="13" t="s">
        <v>156</v>
      </c>
      <c r="AW235" s="13" t="s">
        <v>34</v>
      </c>
      <c r="AX235" s="13" t="s">
        <v>75</v>
      </c>
      <c r="AY235" s="233" t="s">
        <v>149</v>
      </c>
    </row>
    <row r="236" spans="2:65" s="1" customFormat="1" ht="31.5" customHeight="1">
      <c r="B236" s="40"/>
      <c r="C236" s="187" t="s">
        <v>331</v>
      </c>
      <c r="D236" s="187" t="s">
        <v>151</v>
      </c>
      <c r="E236" s="188" t="s">
        <v>332</v>
      </c>
      <c r="F236" s="189" t="s">
        <v>333</v>
      </c>
      <c r="G236" s="190" t="s">
        <v>268</v>
      </c>
      <c r="H236" s="191">
        <v>5</v>
      </c>
      <c r="I236" s="192"/>
      <c r="J236" s="193">
        <f>ROUND(I236*H236,2)</f>
        <v>0</v>
      </c>
      <c r="K236" s="189" t="s">
        <v>155</v>
      </c>
      <c r="L236" s="60"/>
      <c r="M236" s="194" t="s">
        <v>21</v>
      </c>
      <c r="N236" s="195" t="s">
        <v>41</v>
      </c>
      <c r="O236" s="41"/>
      <c r="P236" s="196">
        <f>O236*H236</f>
        <v>0</v>
      </c>
      <c r="Q236" s="196">
        <v>7.4289999999999995E-2</v>
      </c>
      <c r="R236" s="196">
        <f>Q236*H236</f>
        <v>0.37144999999999995</v>
      </c>
      <c r="S236" s="196">
        <v>0</v>
      </c>
      <c r="T236" s="197">
        <f>S236*H236</f>
        <v>0</v>
      </c>
      <c r="AR236" s="23" t="s">
        <v>156</v>
      </c>
      <c r="AT236" s="23" t="s">
        <v>151</v>
      </c>
      <c r="AU236" s="23" t="s">
        <v>82</v>
      </c>
      <c r="AY236" s="23" t="s">
        <v>149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23" t="s">
        <v>75</v>
      </c>
      <c r="BK236" s="198">
        <f>ROUND(I236*H236,2)</f>
        <v>0</v>
      </c>
      <c r="BL236" s="23" t="s">
        <v>156</v>
      </c>
      <c r="BM236" s="23" t="s">
        <v>334</v>
      </c>
    </row>
    <row r="237" spans="2:65" s="11" customFormat="1">
      <c r="B237" s="199"/>
      <c r="C237" s="200"/>
      <c r="D237" s="201" t="s">
        <v>158</v>
      </c>
      <c r="E237" s="202" t="s">
        <v>21</v>
      </c>
      <c r="F237" s="203" t="s">
        <v>335</v>
      </c>
      <c r="G237" s="200"/>
      <c r="H237" s="204" t="s">
        <v>21</v>
      </c>
      <c r="I237" s="205"/>
      <c r="J237" s="200"/>
      <c r="K237" s="200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158</v>
      </c>
      <c r="AU237" s="210" t="s">
        <v>82</v>
      </c>
      <c r="AV237" s="11" t="s">
        <v>75</v>
      </c>
      <c r="AW237" s="11" t="s">
        <v>34</v>
      </c>
      <c r="AX237" s="11" t="s">
        <v>70</v>
      </c>
      <c r="AY237" s="210" t="s">
        <v>149</v>
      </c>
    </row>
    <row r="238" spans="2:65" s="12" customFormat="1">
      <c r="B238" s="211"/>
      <c r="C238" s="212"/>
      <c r="D238" s="201" t="s">
        <v>158</v>
      </c>
      <c r="E238" s="213" t="s">
        <v>21</v>
      </c>
      <c r="F238" s="214" t="s">
        <v>187</v>
      </c>
      <c r="G238" s="212"/>
      <c r="H238" s="215">
        <v>5</v>
      </c>
      <c r="I238" s="216"/>
      <c r="J238" s="212"/>
      <c r="K238" s="212"/>
      <c r="L238" s="217"/>
      <c r="M238" s="218"/>
      <c r="N238" s="219"/>
      <c r="O238" s="219"/>
      <c r="P238" s="219"/>
      <c r="Q238" s="219"/>
      <c r="R238" s="219"/>
      <c r="S238" s="219"/>
      <c r="T238" s="220"/>
      <c r="AT238" s="221" t="s">
        <v>158</v>
      </c>
      <c r="AU238" s="221" t="s">
        <v>82</v>
      </c>
      <c r="AV238" s="12" t="s">
        <v>82</v>
      </c>
      <c r="AW238" s="12" t="s">
        <v>34</v>
      </c>
      <c r="AX238" s="12" t="s">
        <v>70</v>
      </c>
      <c r="AY238" s="221" t="s">
        <v>149</v>
      </c>
    </row>
    <row r="239" spans="2:65" s="13" customFormat="1">
      <c r="B239" s="222"/>
      <c r="C239" s="223"/>
      <c r="D239" s="224" t="s">
        <v>158</v>
      </c>
      <c r="E239" s="225" t="s">
        <v>21</v>
      </c>
      <c r="F239" s="226" t="s">
        <v>161</v>
      </c>
      <c r="G239" s="223"/>
      <c r="H239" s="227">
        <v>5</v>
      </c>
      <c r="I239" s="228"/>
      <c r="J239" s="223"/>
      <c r="K239" s="223"/>
      <c r="L239" s="229"/>
      <c r="M239" s="230"/>
      <c r="N239" s="231"/>
      <c r="O239" s="231"/>
      <c r="P239" s="231"/>
      <c r="Q239" s="231"/>
      <c r="R239" s="231"/>
      <c r="S239" s="231"/>
      <c r="T239" s="232"/>
      <c r="AT239" s="233" t="s">
        <v>158</v>
      </c>
      <c r="AU239" s="233" t="s">
        <v>82</v>
      </c>
      <c r="AV239" s="13" t="s">
        <v>156</v>
      </c>
      <c r="AW239" s="13" t="s">
        <v>34</v>
      </c>
      <c r="AX239" s="13" t="s">
        <v>75</v>
      </c>
      <c r="AY239" s="233" t="s">
        <v>149</v>
      </c>
    </row>
    <row r="240" spans="2:65" s="1" customFormat="1" ht="31.5" customHeight="1">
      <c r="B240" s="40"/>
      <c r="C240" s="187" t="s">
        <v>336</v>
      </c>
      <c r="D240" s="187" t="s">
        <v>151</v>
      </c>
      <c r="E240" s="188" t="s">
        <v>337</v>
      </c>
      <c r="F240" s="189" t="s">
        <v>338</v>
      </c>
      <c r="G240" s="190" t="s">
        <v>268</v>
      </c>
      <c r="H240" s="191">
        <v>5</v>
      </c>
      <c r="I240" s="192"/>
      <c r="J240" s="193">
        <f>ROUND(I240*H240,2)</f>
        <v>0</v>
      </c>
      <c r="K240" s="189" t="s">
        <v>155</v>
      </c>
      <c r="L240" s="60"/>
      <c r="M240" s="194" t="s">
        <v>21</v>
      </c>
      <c r="N240" s="195" t="s">
        <v>41</v>
      </c>
      <c r="O240" s="41"/>
      <c r="P240" s="196">
        <f>O240*H240</f>
        <v>0</v>
      </c>
      <c r="Q240" s="196">
        <v>0.12956999999999999</v>
      </c>
      <c r="R240" s="196">
        <f>Q240*H240</f>
        <v>0.64784999999999993</v>
      </c>
      <c r="S240" s="196">
        <v>0</v>
      </c>
      <c r="T240" s="197">
        <f>S240*H240</f>
        <v>0</v>
      </c>
      <c r="AR240" s="23" t="s">
        <v>156</v>
      </c>
      <c r="AT240" s="23" t="s">
        <v>151</v>
      </c>
      <c r="AU240" s="23" t="s">
        <v>82</v>
      </c>
      <c r="AY240" s="23" t="s">
        <v>149</v>
      </c>
      <c r="BE240" s="198">
        <f>IF(N240="základní",J240,0)</f>
        <v>0</v>
      </c>
      <c r="BF240" s="198">
        <f>IF(N240="snížená",J240,0)</f>
        <v>0</v>
      </c>
      <c r="BG240" s="198">
        <f>IF(N240="zákl. přenesená",J240,0)</f>
        <v>0</v>
      </c>
      <c r="BH240" s="198">
        <f>IF(N240="sníž. přenesená",J240,0)</f>
        <v>0</v>
      </c>
      <c r="BI240" s="198">
        <f>IF(N240="nulová",J240,0)</f>
        <v>0</v>
      </c>
      <c r="BJ240" s="23" t="s">
        <v>75</v>
      </c>
      <c r="BK240" s="198">
        <f>ROUND(I240*H240,2)</f>
        <v>0</v>
      </c>
      <c r="BL240" s="23" t="s">
        <v>156</v>
      </c>
      <c r="BM240" s="23" t="s">
        <v>339</v>
      </c>
    </row>
    <row r="241" spans="2:65" s="11" customFormat="1">
      <c r="B241" s="199"/>
      <c r="C241" s="200"/>
      <c r="D241" s="201" t="s">
        <v>158</v>
      </c>
      <c r="E241" s="202" t="s">
        <v>21</v>
      </c>
      <c r="F241" s="203" t="s">
        <v>340</v>
      </c>
      <c r="G241" s="200"/>
      <c r="H241" s="204" t="s">
        <v>21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158</v>
      </c>
      <c r="AU241" s="210" t="s">
        <v>82</v>
      </c>
      <c r="AV241" s="11" t="s">
        <v>75</v>
      </c>
      <c r="AW241" s="11" t="s">
        <v>34</v>
      </c>
      <c r="AX241" s="11" t="s">
        <v>70</v>
      </c>
      <c r="AY241" s="210" t="s">
        <v>149</v>
      </c>
    </row>
    <row r="242" spans="2:65" s="12" customFormat="1">
      <c r="B242" s="211"/>
      <c r="C242" s="212"/>
      <c r="D242" s="201" t="s">
        <v>158</v>
      </c>
      <c r="E242" s="213" t="s">
        <v>21</v>
      </c>
      <c r="F242" s="214" t="s">
        <v>187</v>
      </c>
      <c r="G242" s="212"/>
      <c r="H242" s="215">
        <v>5</v>
      </c>
      <c r="I242" s="216"/>
      <c r="J242" s="212"/>
      <c r="K242" s="212"/>
      <c r="L242" s="217"/>
      <c r="M242" s="218"/>
      <c r="N242" s="219"/>
      <c r="O242" s="219"/>
      <c r="P242" s="219"/>
      <c r="Q242" s="219"/>
      <c r="R242" s="219"/>
      <c r="S242" s="219"/>
      <c r="T242" s="220"/>
      <c r="AT242" s="221" t="s">
        <v>158</v>
      </c>
      <c r="AU242" s="221" t="s">
        <v>82</v>
      </c>
      <c r="AV242" s="12" t="s">
        <v>82</v>
      </c>
      <c r="AW242" s="12" t="s">
        <v>34</v>
      </c>
      <c r="AX242" s="12" t="s">
        <v>70</v>
      </c>
      <c r="AY242" s="221" t="s">
        <v>149</v>
      </c>
    </row>
    <row r="243" spans="2:65" s="13" customFormat="1">
      <c r="B243" s="222"/>
      <c r="C243" s="223"/>
      <c r="D243" s="224" t="s">
        <v>158</v>
      </c>
      <c r="E243" s="225" t="s">
        <v>21</v>
      </c>
      <c r="F243" s="226" t="s">
        <v>161</v>
      </c>
      <c r="G243" s="223"/>
      <c r="H243" s="227">
        <v>5</v>
      </c>
      <c r="I243" s="228"/>
      <c r="J243" s="223"/>
      <c r="K243" s="223"/>
      <c r="L243" s="229"/>
      <c r="M243" s="230"/>
      <c r="N243" s="231"/>
      <c r="O243" s="231"/>
      <c r="P243" s="231"/>
      <c r="Q243" s="231"/>
      <c r="R243" s="231"/>
      <c r="S243" s="231"/>
      <c r="T243" s="232"/>
      <c r="AT243" s="233" t="s">
        <v>158</v>
      </c>
      <c r="AU243" s="233" t="s">
        <v>82</v>
      </c>
      <c r="AV243" s="13" t="s">
        <v>156</v>
      </c>
      <c r="AW243" s="13" t="s">
        <v>34</v>
      </c>
      <c r="AX243" s="13" t="s">
        <v>75</v>
      </c>
      <c r="AY243" s="233" t="s">
        <v>149</v>
      </c>
    </row>
    <row r="244" spans="2:65" s="1" customFormat="1" ht="22.5" customHeight="1">
      <c r="B244" s="40"/>
      <c r="C244" s="187" t="s">
        <v>341</v>
      </c>
      <c r="D244" s="187" t="s">
        <v>151</v>
      </c>
      <c r="E244" s="188" t="s">
        <v>342</v>
      </c>
      <c r="F244" s="189" t="s">
        <v>343</v>
      </c>
      <c r="G244" s="190" t="s">
        <v>261</v>
      </c>
      <c r="H244" s="191">
        <v>31.75</v>
      </c>
      <c r="I244" s="192"/>
      <c r="J244" s="193">
        <f>ROUND(I244*H244,2)</f>
        <v>0</v>
      </c>
      <c r="K244" s="189" t="s">
        <v>155</v>
      </c>
      <c r="L244" s="60"/>
      <c r="M244" s="194" t="s">
        <v>21</v>
      </c>
      <c r="N244" s="195" t="s">
        <v>41</v>
      </c>
      <c r="O244" s="41"/>
      <c r="P244" s="196">
        <f>O244*H244</f>
        <v>0</v>
      </c>
      <c r="Q244" s="196">
        <v>2.9999999999999997E-4</v>
      </c>
      <c r="R244" s="196">
        <f>Q244*H244</f>
        <v>9.5249999999999987E-3</v>
      </c>
      <c r="S244" s="196">
        <v>0</v>
      </c>
      <c r="T244" s="197">
        <f>S244*H244</f>
        <v>0</v>
      </c>
      <c r="AR244" s="23" t="s">
        <v>156</v>
      </c>
      <c r="AT244" s="23" t="s">
        <v>151</v>
      </c>
      <c r="AU244" s="23" t="s">
        <v>82</v>
      </c>
      <c r="AY244" s="23" t="s">
        <v>149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23" t="s">
        <v>75</v>
      </c>
      <c r="BK244" s="198">
        <f>ROUND(I244*H244,2)</f>
        <v>0</v>
      </c>
      <c r="BL244" s="23" t="s">
        <v>156</v>
      </c>
      <c r="BM244" s="23" t="s">
        <v>344</v>
      </c>
    </row>
    <row r="245" spans="2:65" s="11" customFormat="1">
      <c r="B245" s="199"/>
      <c r="C245" s="200"/>
      <c r="D245" s="201" t="s">
        <v>158</v>
      </c>
      <c r="E245" s="202" t="s">
        <v>21</v>
      </c>
      <c r="F245" s="203" t="s">
        <v>345</v>
      </c>
      <c r="G245" s="200"/>
      <c r="H245" s="204" t="s">
        <v>21</v>
      </c>
      <c r="I245" s="205"/>
      <c r="J245" s="200"/>
      <c r="K245" s="200"/>
      <c r="L245" s="206"/>
      <c r="M245" s="207"/>
      <c r="N245" s="208"/>
      <c r="O245" s="208"/>
      <c r="P245" s="208"/>
      <c r="Q245" s="208"/>
      <c r="R245" s="208"/>
      <c r="S245" s="208"/>
      <c r="T245" s="209"/>
      <c r="AT245" s="210" t="s">
        <v>158</v>
      </c>
      <c r="AU245" s="210" t="s">
        <v>82</v>
      </c>
      <c r="AV245" s="11" t="s">
        <v>75</v>
      </c>
      <c r="AW245" s="11" t="s">
        <v>34</v>
      </c>
      <c r="AX245" s="11" t="s">
        <v>70</v>
      </c>
      <c r="AY245" s="210" t="s">
        <v>149</v>
      </c>
    </row>
    <row r="246" spans="2:65" s="12" customFormat="1">
      <c r="B246" s="211"/>
      <c r="C246" s="212"/>
      <c r="D246" s="201" t="s">
        <v>158</v>
      </c>
      <c r="E246" s="213" t="s">
        <v>21</v>
      </c>
      <c r="F246" s="214" t="s">
        <v>346</v>
      </c>
      <c r="G246" s="212"/>
      <c r="H246" s="215">
        <v>31.75</v>
      </c>
      <c r="I246" s="216"/>
      <c r="J246" s="212"/>
      <c r="K246" s="212"/>
      <c r="L246" s="217"/>
      <c r="M246" s="218"/>
      <c r="N246" s="219"/>
      <c r="O246" s="219"/>
      <c r="P246" s="219"/>
      <c r="Q246" s="219"/>
      <c r="R246" s="219"/>
      <c r="S246" s="219"/>
      <c r="T246" s="220"/>
      <c r="AT246" s="221" t="s">
        <v>158</v>
      </c>
      <c r="AU246" s="221" t="s">
        <v>82</v>
      </c>
      <c r="AV246" s="12" t="s">
        <v>82</v>
      </c>
      <c r="AW246" s="12" t="s">
        <v>34</v>
      </c>
      <c r="AX246" s="12" t="s">
        <v>70</v>
      </c>
      <c r="AY246" s="221" t="s">
        <v>149</v>
      </c>
    </row>
    <row r="247" spans="2:65" s="13" customFormat="1">
      <c r="B247" s="222"/>
      <c r="C247" s="223"/>
      <c r="D247" s="224" t="s">
        <v>158</v>
      </c>
      <c r="E247" s="225" t="s">
        <v>21</v>
      </c>
      <c r="F247" s="226" t="s">
        <v>161</v>
      </c>
      <c r="G247" s="223"/>
      <c r="H247" s="227">
        <v>31.75</v>
      </c>
      <c r="I247" s="228"/>
      <c r="J247" s="223"/>
      <c r="K247" s="223"/>
      <c r="L247" s="229"/>
      <c r="M247" s="230"/>
      <c r="N247" s="231"/>
      <c r="O247" s="231"/>
      <c r="P247" s="231"/>
      <c r="Q247" s="231"/>
      <c r="R247" s="231"/>
      <c r="S247" s="231"/>
      <c r="T247" s="232"/>
      <c r="AT247" s="233" t="s">
        <v>158</v>
      </c>
      <c r="AU247" s="233" t="s">
        <v>82</v>
      </c>
      <c r="AV247" s="13" t="s">
        <v>156</v>
      </c>
      <c r="AW247" s="13" t="s">
        <v>34</v>
      </c>
      <c r="AX247" s="13" t="s">
        <v>75</v>
      </c>
      <c r="AY247" s="233" t="s">
        <v>149</v>
      </c>
    </row>
    <row r="248" spans="2:65" s="1" customFormat="1" ht="31.5" customHeight="1">
      <c r="B248" s="40"/>
      <c r="C248" s="187" t="s">
        <v>347</v>
      </c>
      <c r="D248" s="187" t="s">
        <v>151</v>
      </c>
      <c r="E248" s="188" t="s">
        <v>348</v>
      </c>
      <c r="F248" s="189" t="s">
        <v>349</v>
      </c>
      <c r="G248" s="190" t="s">
        <v>253</v>
      </c>
      <c r="H248" s="191">
        <v>49.024999999999999</v>
      </c>
      <c r="I248" s="192"/>
      <c r="J248" s="193">
        <f>ROUND(I248*H248,2)</f>
        <v>0</v>
      </c>
      <c r="K248" s="189" t="s">
        <v>155</v>
      </c>
      <c r="L248" s="60"/>
      <c r="M248" s="194" t="s">
        <v>21</v>
      </c>
      <c r="N248" s="195" t="s">
        <v>41</v>
      </c>
      <c r="O248" s="41"/>
      <c r="P248" s="196">
        <f>O248*H248</f>
        <v>0</v>
      </c>
      <c r="Q248" s="196">
        <v>0.10031</v>
      </c>
      <c r="R248" s="196">
        <f>Q248*H248</f>
        <v>4.9176977499999994</v>
      </c>
      <c r="S248" s="196">
        <v>0</v>
      </c>
      <c r="T248" s="197">
        <f>S248*H248</f>
        <v>0</v>
      </c>
      <c r="AR248" s="23" t="s">
        <v>156</v>
      </c>
      <c r="AT248" s="23" t="s">
        <v>151</v>
      </c>
      <c r="AU248" s="23" t="s">
        <v>82</v>
      </c>
      <c r="AY248" s="23" t="s">
        <v>149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23" t="s">
        <v>75</v>
      </c>
      <c r="BK248" s="198">
        <f>ROUND(I248*H248,2)</f>
        <v>0</v>
      </c>
      <c r="BL248" s="23" t="s">
        <v>156</v>
      </c>
      <c r="BM248" s="23" t="s">
        <v>350</v>
      </c>
    </row>
    <row r="249" spans="2:65" s="11" customFormat="1">
      <c r="B249" s="199"/>
      <c r="C249" s="200"/>
      <c r="D249" s="201" t="s">
        <v>158</v>
      </c>
      <c r="E249" s="202" t="s">
        <v>21</v>
      </c>
      <c r="F249" s="203" t="s">
        <v>351</v>
      </c>
      <c r="G249" s="200"/>
      <c r="H249" s="204" t="s">
        <v>21</v>
      </c>
      <c r="I249" s="205"/>
      <c r="J249" s="200"/>
      <c r="K249" s="200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158</v>
      </c>
      <c r="AU249" s="210" t="s">
        <v>82</v>
      </c>
      <c r="AV249" s="11" t="s">
        <v>75</v>
      </c>
      <c r="AW249" s="11" t="s">
        <v>34</v>
      </c>
      <c r="AX249" s="11" t="s">
        <v>70</v>
      </c>
      <c r="AY249" s="210" t="s">
        <v>149</v>
      </c>
    </row>
    <row r="250" spans="2:65" s="11" customFormat="1">
      <c r="B250" s="199"/>
      <c r="C250" s="200"/>
      <c r="D250" s="201" t="s">
        <v>158</v>
      </c>
      <c r="E250" s="202" t="s">
        <v>21</v>
      </c>
      <c r="F250" s="203" t="s">
        <v>352</v>
      </c>
      <c r="G250" s="200"/>
      <c r="H250" s="204" t="s">
        <v>21</v>
      </c>
      <c r="I250" s="205"/>
      <c r="J250" s="200"/>
      <c r="K250" s="200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158</v>
      </c>
      <c r="AU250" s="210" t="s">
        <v>82</v>
      </c>
      <c r="AV250" s="11" t="s">
        <v>75</v>
      </c>
      <c r="AW250" s="11" t="s">
        <v>34</v>
      </c>
      <c r="AX250" s="11" t="s">
        <v>70</v>
      </c>
      <c r="AY250" s="210" t="s">
        <v>149</v>
      </c>
    </row>
    <row r="251" spans="2:65" s="12" customFormat="1">
      <c r="B251" s="211"/>
      <c r="C251" s="212"/>
      <c r="D251" s="201" t="s">
        <v>158</v>
      </c>
      <c r="E251" s="213" t="s">
        <v>21</v>
      </c>
      <c r="F251" s="214" t="s">
        <v>353</v>
      </c>
      <c r="G251" s="212"/>
      <c r="H251" s="215">
        <v>3.2</v>
      </c>
      <c r="I251" s="216"/>
      <c r="J251" s="212"/>
      <c r="K251" s="212"/>
      <c r="L251" s="217"/>
      <c r="M251" s="218"/>
      <c r="N251" s="219"/>
      <c r="O251" s="219"/>
      <c r="P251" s="219"/>
      <c r="Q251" s="219"/>
      <c r="R251" s="219"/>
      <c r="S251" s="219"/>
      <c r="T251" s="220"/>
      <c r="AT251" s="221" t="s">
        <v>158</v>
      </c>
      <c r="AU251" s="221" t="s">
        <v>82</v>
      </c>
      <c r="AV251" s="12" t="s">
        <v>82</v>
      </c>
      <c r="AW251" s="12" t="s">
        <v>34</v>
      </c>
      <c r="AX251" s="12" t="s">
        <v>70</v>
      </c>
      <c r="AY251" s="221" t="s">
        <v>149</v>
      </c>
    </row>
    <row r="252" spans="2:65" s="11" customFormat="1">
      <c r="B252" s="199"/>
      <c r="C252" s="200"/>
      <c r="D252" s="201" t="s">
        <v>158</v>
      </c>
      <c r="E252" s="202" t="s">
        <v>21</v>
      </c>
      <c r="F252" s="203" t="s">
        <v>354</v>
      </c>
      <c r="G252" s="200"/>
      <c r="H252" s="204" t="s">
        <v>21</v>
      </c>
      <c r="I252" s="205"/>
      <c r="J252" s="200"/>
      <c r="K252" s="200"/>
      <c r="L252" s="206"/>
      <c r="M252" s="207"/>
      <c r="N252" s="208"/>
      <c r="O252" s="208"/>
      <c r="P252" s="208"/>
      <c r="Q252" s="208"/>
      <c r="R252" s="208"/>
      <c r="S252" s="208"/>
      <c r="T252" s="209"/>
      <c r="AT252" s="210" t="s">
        <v>158</v>
      </c>
      <c r="AU252" s="210" t="s">
        <v>82</v>
      </c>
      <c r="AV252" s="11" t="s">
        <v>75</v>
      </c>
      <c r="AW252" s="11" t="s">
        <v>34</v>
      </c>
      <c r="AX252" s="11" t="s">
        <v>70</v>
      </c>
      <c r="AY252" s="210" t="s">
        <v>149</v>
      </c>
    </row>
    <row r="253" spans="2:65" s="12" customFormat="1">
      <c r="B253" s="211"/>
      <c r="C253" s="212"/>
      <c r="D253" s="201" t="s">
        <v>158</v>
      </c>
      <c r="E253" s="213" t="s">
        <v>21</v>
      </c>
      <c r="F253" s="214" t="s">
        <v>355</v>
      </c>
      <c r="G253" s="212"/>
      <c r="H253" s="215">
        <v>25.7</v>
      </c>
      <c r="I253" s="216"/>
      <c r="J253" s="212"/>
      <c r="K253" s="212"/>
      <c r="L253" s="217"/>
      <c r="M253" s="218"/>
      <c r="N253" s="219"/>
      <c r="O253" s="219"/>
      <c r="P253" s="219"/>
      <c r="Q253" s="219"/>
      <c r="R253" s="219"/>
      <c r="S253" s="219"/>
      <c r="T253" s="220"/>
      <c r="AT253" s="221" t="s">
        <v>158</v>
      </c>
      <c r="AU253" s="221" t="s">
        <v>82</v>
      </c>
      <c r="AV253" s="12" t="s">
        <v>82</v>
      </c>
      <c r="AW253" s="12" t="s">
        <v>34</v>
      </c>
      <c r="AX253" s="12" t="s">
        <v>70</v>
      </c>
      <c r="AY253" s="221" t="s">
        <v>149</v>
      </c>
    </row>
    <row r="254" spans="2:65" s="11" customFormat="1">
      <c r="B254" s="199"/>
      <c r="C254" s="200"/>
      <c r="D254" s="201" t="s">
        <v>158</v>
      </c>
      <c r="E254" s="202" t="s">
        <v>21</v>
      </c>
      <c r="F254" s="203" t="s">
        <v>356</v>
      </c>
      <c r="G254" s="200"/>
      <c r="H254" s="204" t="s">
        <v>21</v>
      </c>
      <c r="I254" s="205"/>
      <c r="J254" s="200"/>
      <c r="K254" s="200"/>
      <c r="L254" s="206"/>
      <c r="M254" s="207"/>
      <c r="N254" s="208"/>
      <c r="O254" s="208"/>
      <c r="P254" s="208"/>
      <c r="Q254" s="208"/>
      <c r="R254" s="208"/>
      <c r="S254" s="208"/>
      <c r="T254" s="209"/>
      <c r="AT254" s="210" t="s">
        <v>158</v>
      </c>
      <c r="AU254" s="210" t="s">
        <v>82</v>
      </c>
      <c r="AV254" s="11" t="s">
        <v>75</v>
      </c>
      <c r="AW254" s="11" t="s">
        <v>34</v>
      </c>
      <c r="AX254" s="11" t="s">
        <v>70</v>
      </c>
      <c r="AY254" s="210" t="s">
        <v>149</v>
      </c>
    </row>
    <row r="255" spans="2:65" s="12" customFormat="1">
      <c r="B255" s="211"/>
      <c r="C255" s="212"/>
      <c r="D255" s="201" t="s">
        <v>158</v>
      </c>
      <c r="E255" s="213" t="s">
        <v>21</v>
      </c>
      <c r="F255" s="214" t="s">
        <v>357</v>
      </c>
      <c r="G255" s="212"/>
      <c r="H255" s="215">
        <v>6</v>
      </c>
      <c r="I255" s="216"/>
      <c r="J255" s="212"/>
      <c r="K255" s="212"/>
      <c r="L255" s="217"/>
      <c r="M255" s="218"/>
      <c r="N255" s="219"/>
      <c r="O255" s="219"/>
      <c r="P255" s="219"/>
      <c r="Q255" s="219"/>
      <c r="R255" s="219"/>
      <c r="S255" s="219"/>
      <c r="T255" s="220"/>
      <c r="AT255" s="221" t="s">
        <v>158</v>
      </c>
      <c r="AU255" s="221" t="s">
        <v>82</v>
      </c>
      <c r="AV255" s="12" t="s">
        <v>82</v>
      </c>
      <c r="AW255" s="12" t="s">
        <v>34</v>
      </c>
      <c r="AX255" s="12" t="s">
        <v>70</v>
      </c>
      <c r="AY255" s="221" t="s">
        <v>149</v>
      </c>
    </row>
    <row r="256" spans="2:65" s="11" customFormat="1">
      <c r="B256" s="199"/>
      <c r="C256" s="200"/>
      <c r="D256" s="201" t="s">
        <v>158</v>
      </c>
      <c r="E256" s="202" t="s">
        <v>21</v>
      </c>
      <c r="F256" s="203" t="s">
        <v>358</v>
      </c>
      <c r="G256" s="200"/>
      <c r="H256" s="204" t="s">
        <v>21</v>
      </c>
      <c r="I256" s="205"/>
      <c r="J256" s="200"/>
      <c r="K256" s="200"/>
      <c r="L256" s="206"/>
      <c r="M256" s="207"/>
      <c r="N256" s="208"/>
      <c r="O256" s="208"/>
      <c r="P256" s="208"/>
      <c r="Q256" s="208"/>
      <c r="R256" s="208"/>
      <c r="S256" s="208"/>
      <c r="T256" s="209"/>
      <c r="AT256" s="210" t="s">
        <v>158</v>
      </c>
      <c r="AU256" s="210" t="s">
        <v>82</v>
      </c>
      <c r="AV256" s="11" t="s">
        <v>75</v>
      </c>
      <c r="AW256" s="11" t="s">
        <v>34</v>
      </c>
      <c r="AX256" s="11" t="s">
        <v>70</v>
      </c>
      <c r="AY256" s="210" t="s">
        <v>149</v>
      </c>
    </row>
    <row r="257" spans="2:65" s="12" customFormat="1">
      <c r="B257" s="211"/>
      <c r="C257" s="212"/>
      <c r="D257" s="201" t="s">
        <v>158</v>
      </c>
      <c r="E257" s="213" t="s">
        <v>21</v>
      </c>
      <c r="F257" s="214" t="s">
        <v>357</v>
      </c>
      <c r="G257" s="212"/>
      <c r="H257" s="215">
        <v>6</v>
      </c>
      <c r="I257" s="216"/>
      <c r="J257" s="212"/>
      <c r="K257" s="212"/>
      <c r="L257" s="217"/>
      <c r="M257" s="218"/>
      <c r="N257" s="219"/>
      <c r="O257" s="219"/>
      <c r="P257" s="219"/>
      <c r="Q257" s="219"/>
      <c r="R257" s="219"/>
      <c r="S257" s="219"/>
      <c r="T257" s="220"/>
      <c r="AT257" s="221" t="s">
        <v>158</v>
      </c>
      <c r="AU257" s="221" t="s">
        <v>82</v>
      </c>
      <c r="AV257" s="12" t="s">
        <v>82</v>
      </c>
      <c r="AW257" s="12" t="s">
        <v>34</v>
      </c>
      <c r="AX257" s="12" t="s">
        <v>70</v>
      </c>
      <c r="AY257" s="221" t="s">
        <v>149</v>
      </c>
    </row>
    <row r="258" spans="2:65" s="11" customFormat="1">
      <c r="B258" s="199"/>
      <c r="C258" s="200"/>
      <c r="D258" s="201" t="s">
        <v>158</v>
      </c>
      <c r="E258" s="202" t="s">
        <v>21</v>
      </c>
      <c r="F258" s="203" t="s">
        <v>359</v>
      </c>
      <c r="G258" s="200"/>
      <c r="H258" s="204" t="s">
        <v>21</v>
      </c>
      <c r="I258" s="205"/>
      <c r="J258" s="200"/>
      <c r="K258" s="200"/>
      <c r="L258" s="206"/>
      <c r="M258" s="207"/>
      <c r="N258" s="208"/>
      <c r="O258" s="208"/>
      <c r="P258" s="208"/>
      <c r="Q258" s="208"/>
      <c r="R258" s="208"/>
      <c r="S258" s="208"/>
      <c r="T258" s="209"/>
      <c r="AT258" s="210" t="s">
        <v>158</v>
      </c>
      <c r="AU258" s="210" t="s">
        <v>82</v>
      </c>
      <c r="AV258" s="11" t="s">
        <v>75</v>
      </c>
      <c r="AW258" s="11" t="s">
        <v>34</v>
      </c>
      <c r="AX258" s="11" t="s">
        <v>70</v>
      </c>
      <c r="AY258" s="210" t="s">
        <v>149</v>
      </c>
    </row>
    <row r="259" spans="2:65" s="12" customFormat="1">
      <c r="B259" s="211"/>
      <c r="C259" s="212"/>
      <c r="D259" s="201" t="s">
        <v>158</v>
      </c>
      <c r="E259" s="213" t="s">
        <v>21</v>
      </c>
      <c r="F259" s="214" t="s">
        <v>360</v>
      </c>
      <c r="G259" s="212"/>
      <c r="H259" s="215">
        <v>8.125</v>
      </c>
      <c r="I259" s="216"/>
      <c r="J259" s="212"/>
      <c r="K259" s="212"/>
      <c r="L259" s="217"/>
      <c r="M259" s="218"/>
      <c r="N259" s="219"/>
      <c r="O259" s="219"/>
      <c r="P259" s="219"/>
      <c r="Q259" s="219"/>
      <c r="R259" s="219"/>
      <c r="S259" s="219"/>
      <c r="T259" s="220"/>
      <c r="AT259" s="221" t="s">
        <v>158</v>
      </c>
      <c r="AU259" s="221" t="s">
        <v>82</v>
      </c>
      <c r="AV259" s="12" t="s">
        <v>82</v>
      </c>
      <c r="AW259" s="12" t="s">
        <v>34</v>
      </c>
      <c r="AX259" s="12" t="s">
        <v>70</v>
      </c>
      <c r="AY259" s="221" t="s">
        <v>149</v>
      </c>
    </row>
    <row r="260" spans="2:65" s="13" customFormat="1">
      <c r="B260" s="222"/>
      <c r="C260" s="223"/>
      <c r="D260" s="224" t="s">
        <v>158</v>
      </c>
      <c r="E260" s="225" t="s">
        <v>21</v>
      </c>
      <c r="F260" s="226" t="s">
        <v>161</v>
      </c>
      <c r="G260" s="223"/>
      <c r="H260" s="227">
        <v>49.024999999999999</v>
      </c>
      <c r="I260" s="228"/>
      <c r="J260" s="223"/>
      <c r="K260" s="223"/>
      <c r="L260" s="229"/>
      <c r="M260" s="230"/>
      <c r="N260" s="231"/>
      <c r="O260" s="231"/>
      <c r="P260" s="231"/>
      <c r="Q260" s="231"/>
      <c r="R260" s="231"/>
      <c r="S260" s="231"/>
      <c r="T260" s="232"/>
      <c r="AT260" s="233" t="s">
        <v>158</v>
      </c>
      <c r="AU260" s="233" t="s">
        <v>82</v>
      </c>
      <c r="AV260" s="13" t="s">
        <v>156</v>
      </c>
      <c r="AW260" s="13" t="s">
        <v>34</v>
      </c>
      <c r="AX260" s="13" t="s">
        <v>75</v>
      </c>
      <c r="AY260" s="233" t="s">
        <v>149</v>
      </c>
    </row>
    <row r="261" spans="2:65" s="1" customFormat="1" ht="22.5" customHeight="1">
      <c r="B261" s="40"/>
      <c r="C261" s="187" t="s">
        <v>361</v>
      </c>
      <c r="D261" s="187" t="s">
        <v>151</v>
      </c>
      <c r="E261" s="188" t="s">
        <v>362</v>
      </c>
      <c r="F261" s="189" t="s">
        <v>363</v>
      </c>
      <c r="G261" s="190" t="s">
        <v>261</v>
      </c>
      <c r="H261" s="191">
        <v>30</v>
      </c>
      <c r="I261" s="192"/>
      <c r="J261" s="193">
        <f>ROUND(I261*H261,2)</f>
        <v>0</v>
      </c>
      <c r="K261" s="189" t="s">
        <v>155</v>
      </c>
      <c r="L261" s="60"/>
      <c r="M261" s="194" t="s">
        <v>21</v>
      </c>
      <c r="N261" s="195" t="s">
        <v>41</v>
      </c>
      <c r="O261" s="41"/>
      <c r="P261" s="196">
        <f>O261*H261</f>
        <v>0</v>
      </c>
      <c r="Q261" s="196">
        <v>1.3999999999999999E-4</v>
      </c>
      <c r="R261" s="196">
        <f>Q261*H261</f>
        <v>4.1999999999999997E-3</v>
      </c>
      <c r="S261" s="196">
        <v>0</v>
      </c>
      <c r="T261" s="197">
        <f>S261*H261</f>
        <v>0</v>
      </c>
      <c r="AR261" s="23" t="s">
        <v>156</v>
      </c>
      <c r="AT261" s="23" t="s">
        <v>151</v>
      </c>
      <c r="AU261" s="23" t="s">
        <v>82</v>
      </c>
      <c r="AY261" s="23" t="s">
        <v>149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23" t="s">
        <v>75</v>
      </c>
      <c r="BK261" s="198">
        <f>ROUND(I261*H261,2)</f>
        <v>0</v>
      </c>
      <c r="BL261" s="23" t="s">
        <v>156</v>
      </c>
      <c r="BM261" s="23" t="s">
        <v>364</v>
      </c>
    </row>
    <row r="262" spans="2:65" s="11" customFormat="1">
      <c r="B262" s="199"/>
      <c r="C262" s="200"/>
      <c r="D262" s="201" t="s">
        <v>158</v>
      </c>
      <c r="E262" s="202" t="s">
        <v>21</v>
      </c>
      <c r="F262" s="203" t="s">
        <v>351</v>
      </c>
      <c r="G262" s="200"/>
      <c r="H262" s="204" t="s">
        <v>21</v>
      </c>
      <c r="I262" s="205"/>
      <c r="J262" s="200"/>
      <c r="K262" s="200"/>
      <c r="L262" s="206"/>
      <c r="M262" s="207"/>
      <c r="N262" s="208"/>
      <c r="O262" s="208"/>
      <c r="P262" s="208"/>
      <c r="Q262" s="208"/>
      <c r="R262" s="208"/>
      <c r="S262" s="208"/>
      <c r="T262" s="209"/>
      <c r="AT262" s="210" t="s">
        <v>158</v>
      </c>
      <c r="AU262" s="210" t="s">
        <v>82</v>
      </c>
      <c r="AV262" s="11" t="s">
        <v>75</v>
      </c>
      <c r="AW262" s="11" t="s">
        <v>34</v>
      </c>
      <c r="AX262" s="11" t="s">
        <v>70</v>
      </c>
      <c r="AY262" s="210" t="s">
        <v>149</v>
      </c>
    </row>
    <row r="263" spans="2:65" s="12" customFormat="1">
      <c r="B263" s="211"/>
      <c r="C263" s="212"/>
      <c r="D263" s="201" t="s">
        <v>158</v>
      </c>
      <c r="E263" s="213" t="s">
        <v>21</v>
      </c>
      <c r="F263" s="214" t="s">
        <v>365</v>
      </c>
      <c r="G263" s="212"/>
      <c r="H263" s="215">
        <v>30</v>
      </c>
      <c r="I263" s="216"/>
      <c r="J263" s="212"/>
      <c r="K263" s="212"/>
      <c r="L263" s="217"/>
      <c r="M263" s="218"/>
      <c r="N263" s="219"/>
      <c r="O263" s="219"/>
      <c r="P263" s="219"/>
      <c r="Q263" s="219"/>
      <c r="R263" s="219"/>
      <c r="S263" s="219"/>
      <c r="T263" s="220"/>
      <c r="AT263" s="221" t="s">
        <v>158</v>
      </c>
      <c r="AU263" s="221" t="s">
        <v>82</v>
      </c>
      <c r="AV263" s="12" t="s">
        <v>82</v>
      </c>
      <c r="AW263" s="12" t="s">
        <v>34</v>
      </c>
      <c r="AX263" s="12" t="s">
        <v>70</v>
      </c>
      <c r="AY263" s="221" t="s">
        <v>149</v>
      </c>
    </row>
    <row r="264" spans="2:65" s="13" customFormat="1">
      <c r="B264" s="222"/>
      <c r="C264" s="223"/>
      <c r="D264" s="224" t="s">
        <v>158</v>
      </c>
      <c r="E264" s="225" t="s">
        <v>21</v>
      </c>
      <c r="F264" s="226" t="s">
        <v>161</v>
      </c>
      <c r="G264" s="223"/>
      <c r="H264" s="227">
        <v>30</v>
      </c>
      <c r="I264" s="228"/>
      <c r="J264" s="223"/>
      <c r="K264" s="223"/>
      <c r="L264" s="229"/>
      <c r="M264" s="230"/>
      <c r="N264" s="231"/>
      <c r="O264" s="231"/>
      <c r="P264" s="231"/>
      <c r="Q264" s="231"/>
      <c r="R264" s="231"/>
      <c r="S264" s="231"/>
      <c r="T264" s="232"/>
      <c r="AT264" s="233" t="s">
        <v>158</v>
      </c>
      <c r="AU264" s="233" t="s">
        <v>82</v>
      </c>
      <c r="AV264" s="13" t="s">
        <v>156</v>
      </c>
      <c r="AW264" s="13" t="s">
        <v>34</v>
      </c>
      <c r="AX264" s="13" t="s">
        <v>75</v>
      </c>
      <c r="AY264" s="233" t="s">
        <v>149</v>
      </c>
    </row>
    <row r="265" spans="2:65" s="1" customFormat="1" ht="22.5" customHeight="1">
      <c r="B265" s="40"/>
      <c r="C265" s="187" t="s">
        <v>366</v>
      </c>
      <c r="D265" s="187" t="s">
        <v>151</v>
      </c>
      <c r="E265" s="188" t="s">
        <v>367</v>
      </c>
      <c r="F265" s="189" t="s">
        <v>368</v>
      </c>
      <c r="G265" s="190" t="s">
        <v>268</v>
      </c>
      <c r="H265" s="191">
        <v>1</v>
      </c>
      <c r="I265" s="192"/>
      <c r="J265" s="193">
        <f>ROUND(I265*H265,2)</f>
        <v>0</v>
      </c>
      <c r="K265" s="189" t="s">
        <v>21</v>
      </c>
      <c r="L265" s="60"/>
      <c r="M265" s="194" t="s">
        <v>21</v>
      </c>
      <c r="N265" s="195" t="s">
        <v>41</v>
      </c>
      <c r="O265" s="41"/>
      <c r="P265" s="196">
        <f>O265*H265</f>
        <v>0</v>
      </c>
      <c r="Q265" s="196">
        <v>0</v>
      </c>
      <c r="R265" s="196">
        <f>Q265*H265</f>
        <v>0</v>
      </c>
      <c r="S265" s="196">
        <v>0</v>
      </c>
      <c r="T265" s="197">
        <f>S265*H265</f>
        <v>0</v>
      </c>
      <c r="AR265" s="23" t="s">
        <v>156</v>
      </c>
      <c r="AT265" s="23" t="s">
        <v>151</v>
      </c>
      <c r="AU265" s="23" t="s">
        <v>82</v>
      </c>
      <c r="AY265" s="23" t="s">
        <v>149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23" t="s">
        <v>75</v>
      </c>
      <c r="BK265" s="198">
        <f>ROUND(I265*H265,2)</f>
        <v>0</v>
      </c>
      <c r="BL265" s="23" t="s">
        <v>156</v>
      </c>
      <c r="BM265" s="23" t="s">
        <v>369</v>
      </c>
    </row>
    <row r="266" spans="2:65" s="11" customFormat="1">
      <c r="B266" s="199"/>
      <c r="C266" s="200"/>
      <c r="D266" s="201" t="s">
        <v>158</v>
      </c>
      <c r="E266" s="202" t="s">
        <v>21</v>
      </c>
      <c r="F266" s="203" t="s">
        <v>370</v>
      </c>
      <c r="G266" s="200"/>
      <c r="H266" s="204" t="s">
        <v>21</v>
      </c>
      <c r="I266" s="205"/>
      <c r="J266" s="200"/>
      <c r="K266" s="200"/>
      <c r="L266" s="206"/>
      <c r="M266" s="207"/>
      <c r="N266" s="208"/>
      <c r="O266" s="208"/>
      <c r="P266" s="208"/>
      <c r="Q266" s="208"/>
      <c r="R266" s="208"/>
      <c r="S266" s="208"/>
      <c r="T266" s="209"/>
      <c r="AT266" s="210" t="s">
        <v>158</v>
      </c>
      <c r="AU266" s="210" t="s">
        <v>82</v>
      </c>
      <c r="AV266" s="11" t="s">
        <v>75</v>
      </c>
      <c r="AW266" s="11" t="s">
        <v>34</v>
      </c>
      <c r="AX266" s="11" t="s">
        <v>70</v>
      </c>
      <c r="AY266" s="210" t="s">
        <v>149</v>
      </c>
    </row>
    <row r="267" spans="2:65" s="12" customFormat="1">
      <c r="B267" s="211"/>
      <c r="C267" s="212"/>
      <c r="D267" s="201" t="s">
        <v>158</v>
      </c>
      <c r="E267" s="213" t="s">
        <v>21</v>
      </c>
      <c r="F267" s="214" t="s">
        <v>75</v>
      </c>
      <c r="G267" s="212"/>
      <c r="H267" s="215">
        <v>1</v>
      </c>
      <c r="I267" s="216"/>
      <c r="J267" s="212"/>
      <c r="K267" s="212"/>
      <c r="L267" s="217"/>
      <c r="M267" s="218"/>
      <c r="N267" s="219"/>
      <c r="O267" s="219"/>
      <c r="P267" s="219"/>
      <c r="Q267" s="219"/>
      <c r="R267" s="219"/>
      <c r="S267" s="219"/>
      <c r="T267" s="220"/>
      <c r="AT267" s="221" t="s">
        <v>158</v>
      </c>
      <c r="AU267" s="221" t="s">
        <v>82</v>
      </c>
      <c r="AV267" s="12" t="s">
        <v>82</v>
      </c>
      <c r="AW267" s="12" t="s">
        <v>34</v>
      </c>
      <c r="AX267" s="12" t="s">
        <v>70</v>
      </c>
      <c r="AY267" s="221" t="s">
        <v>149</v>
      </c>
    </row>
    <row r="268" spans="2:65" s="13" customFormat="1">
      <c r="B268" s="222"/>
      <c r="C268" s="223"/>
      <c r="D268" s="201" t="s">
        <v>158</v>
      </c>
      <c r="E268" s="247" t="s">
        <v>21</v>
      </c>
      <c r="F268" s="248" t="s">
        <v>161</v>
      </c>
      <c r="G268" s="223"/>
      <c r="H268" s="249">
        <v>1</v>
      </c>
      <c r="I268" s="228"/>
      <c r="J268" s="223"/>
      <c r="K268" s="223"/>
      <c r="L268" s="229"/>
      <c r="M268" s="230"/>
      <c r="N268" s="231"/>
      <c r="O268" s="231"/>
      <c r="P268" s="231"/>
      <c r="Q268" s="231"/>
      <c r="R268" s="231"/>
      <c r="S268" s="231"/>
      <c r="T268" s="232"/>
      <c r="AT268" s="233" t="s">
        <v>158</v>
      </c>
      <c r="AU268" s="233" t="s">
        <v>82</v>
      </c>
      <c r="AV268" s="13" t="s">
        <v>156</v>
      </c>
      <c r="AW268" s="13" t="s">
        <v>34</v>
      </c>
      <c r="AX268" s="13" t="s">
        <v>75</v>
      </c>
      <c r="AY268" s="233" t="s">
        <v>149</v>
      </c>
    </row>
    <row r="269" spans="2:65" s="10" customFormat="1" ht="29.85" customHeight="1">
      <c r="B269" s="170"/>
      <c r="C269" s="171"/>
      <c r="D269" s="184" t="s">
        <v>69</v>
      </c>
      <c r="E269" s="185" t="s">
        <v>156</v>
      </c>
      <c r="F269" s="185" t="s">
        <v>371</v>
      </c>
      <c r="G269" s="171"/>
      <c r="H269" s="171"/>
      <c r="I269" s="174"/>
      <c r="J269" s="186">
        <f>BK269</f>
        <v>0</v>
      </c>
      <c r="K269" s="171"/>
      <c r="L269" s="176"/>
      <c r="M269" s="177"/>
      <c r="N269" s="178"/>
      <c r="O269" s="178"/>
      <c r="P269" s="179">
        <f>SUM(P270:P284)</f>
        <v>0</v>
      </c>
      <c r="Q269" s="178"/>
      <c r="R269" s="179">
        <f>SUM(R270:R284)</f>
        <v>21.123809460000004</v>
      </c>
      <c r="S269" s="178"/>
      <c r="T269" s="180">
        <f>SUM(T270:T284)</f>
        <v>0</v>
      </c>
      <c r="AR269" s="181" t="s">
        <v>75</v>
      </c>
      <c r="AT269" s="182" t="s">
        <v>69</v>
      </c>
      <c r="AU269" s="182" t="s">
        <v>75</v>
      </c>
      <c r="AY269" s="181" t="s">
        <v>149</v>
      </c>
      <c r="BK269" s="183">
        <f>SUM(BK270:BK284)</f>
        <v>0</v>
      </c>
    </row>
    <row r="270" spans="2:65" s="1" customFormat="1" ht="44.25" customHeight="1">
      <c r="B270" s="40"/>
      <c r="C270" s="187" t="s">
        <v>372</v>
      </c>
      <c r="D270" s="187" t="s">
        <v>151</v>
      </c>
      <c r="E270" s="188" t="s">
        <v>373</v>
      </c>
      <c r="F270" s="189" t="s">
        <v>374</v>
      </c>
      <c r="G270" s="190" t="s">
        <v>261</v>
      </c>
      <c r="H270" s="191">
        <v>84.367000000000004</v>
      </c>
      <c r="I270" s="192"/>
      <c r="J270" s="193">
        <f>ROUND(I270*H270,2)</f>
        <v>0</v>
      </c>
      <c r="K270" s="189" t="s">
        <v>155</v>
      </c>
      <c r="L270" s="60"/>
      <c r="M270" s="194" t="s">
        <v>21</v>
      </c>
      <c r="N270" s="195" t="s">
        <v>41</v>
      </c>
      <c r="O270" s="41"/>
      <c r="P270" s="196">
        <f>O270*H270</f>
        <v>0</v>
      </c>
      <c r="Q270" s="196">
        <v>3.2570000000000002E-2</v>
      </c>
      <c r="R270" s="196">
        <f>Q270*H270</f>
        <v>2.7478331900000001</v>
      </c>
      <c r="S270" s="196">
        <v>0</v>
      </c>
      <c r="T270" s="197">
        <f>S270*H270</f>
        <v>0</v>
      </c>
      <c r="AR270" s="23" t="s">
        <v>156</v>
      </c>
      <c r="AT270" s="23" t="s">
        <v>151</v>
      </c>
      <c r="AU270" s="23" t="s">
        <v>82</v>
      </c>
      <c r="AY270" s="23" t="s">
        <v>149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23" t="s">
        <v>75</v>
      </c>
      <c r="BK270" s="198">
        <f>ROUND(I270*H270,2)</f>
        <v>0</v>
      </c>
      <c r="BL270" s="23" t="s">
        <v>156</v>
      </c>
      <c r="BM270" s="23" t="s">
        <v>375</v>
      </c>
    </row>
    <row r="271" spans="2:65" s="11" customFormat="1">
      <c r="B271" s="199"/>
      <c r="C271" s="200"/>
      <c r="D271" s="201" t="s">
        <v>158</v>
      </c>
      <c r="E271" s="202" t="s">
        <v>21</v>
      </c>
      <c r="F271" s="203" t="s">
        <v>376</v>
      </c>
      <c r="G271" s="200"/>
      <c r="H271" s="204" t="s">
        <v>21</v>
      </c>
      <c r="I271" s="205"/>
      <c r="J271" s="200"/>
      <c r="K271" s="200"/>
      <c r="L271" s="206"/>
      <c r="M271" s="207"/>
      <c r="N271" s="208"/>
      <c r="O271" s="208"/>
      <c r="P271" s="208"/>
      <c r="Q271" s="208"/>
      <c r="R271" s="208"/>
      <c r="S271" s="208"/>
      <c r="T271" s="209"/>
      <c r="AT271" s="210" t="s">
        <v>158</v>
      </c>
      <c r="AU271" s="210" t="s">
        <v>82</v>
      </c>
      <c r="AV271" s="11" t="s">
        <v>75</v>
      </c>
      <c r="AW271" s="11" t="s">
        <v>34</v>
      </c>
      <c r="AX271" s="11" t="s">
        <v>70</v>
      </c>
      <c r="AY271" s="210" t="s">
        <v>149</v>
      </c>
    </row>
    <row r="272" spans="2:65" s="12" customFormat="1" ht="27">
      <c r="B272" s="211"/>
      <c r="C272" s="212"/>
      <c r="D272" s="201" t="s">
        <v>158</v>
      </c>
      <c r="E272" s="213" t="s">
        <v>21</v>
      </c>
      <c r="F272" s="214" t="s">
        <v>377</v>
      </c>
      <c r="G272" s="212"/>
      <c r="H272" s="215">
        <v>84.367000000000004</v>
      </c>
      <c r="I272" s="216"/>
      <c r="J272" s="212"/>
      <c r="K272" s="212"/>
      <c r="L272" s="217"/>
      <c r="M272" s="218"/>
      <c r="N272" s="219"/>
      <c r="O272" s="219"/>
      <c r="P272" s="219"/>
      <c r="Q272" s="219"/>
      <c r="R272" s="219"/>
      <c r="S272" s="219"/>
      <c r="T272" s="220"/>
      <c r="AT272" s="221" t="s">
        <v>158</v>
      </c>
      <c r="AU272" s="221" t="s">
        <v>82</v>
      </c>
      <c r="AV272" s="12" t="s">
        <v>82</v>
      </c>
      <c r="AW272" s="12" t="s">
        <v>34</v>
      </c>
      <c r="AX272" s="12" t="s">
        <v>70</v>
      </c>
      <c r="AY272" s="221" t="s">
        <v>149</v>
      </c>
    </row>
    <row r="273" spans="2:65" s="13" customFormat="1">
      <c r="B273" s="222"/>
      <c r="C273" s="223"/>
      <c r="D273" s="224" t="s">
        <v>158</v>
      </c>
      <c r="E273" s="225" t="s">
        <v>21</v>
      </c>
      <c r="F273" s="226" t="s">
        <v>161</v>
      </c>
      <c r="G273" s="223"/>
      <c r="H273" s="227">
        <v>84.367000000000004</v>
      </c>
      <c r="I273" s="228"/>
      <c r="J273" s="223"/>
      <c r="K273" s="223"/>
      <c r="L273" s="229"/>
      <c r="M273" s="230"/>
      <c r="N273" s="231"/>
      <c r="O273" s="231"/>
      <c r="P273" s="231"/>
      <c r="Q273" s="231"/>
      <c r="R273" s="231"/>
      <c r="S273" s="231"/>
      <c r="T273" s="232"/>
      <c r="AT273" s="233" t="s">
        <v>158</v>
      </c>
      <c r="AU273" s="233" t="s">
        <v>82</v>
      </c>
      <c r="AV273" s="13" t="s">
        <v>156</v>
      </c>
      <c r="AW273" s="13" t="s">
        <v>34</v>
      </c>
      <c r="AX273" s="13" t="s">
        <v>75</v>
      </c>
      <c r="AY273" s="233" t="s">
        <v>149</v>
      </c>
    </row>
    <row r="274" spans="2:65" s="1" customFormat="1" ht="44.25" customHeight="1">
      <c r="B274" s="40"/>
      <c r="C274" s="187" t="s">
        <v>378</v>
      </c>
      <c r="D274" s="187" t="s">
        <v>151</v>
      </c>
      <c r="E274" s="188" t="s">
        <v>379</v>
      </c>
      <c r="F274" s="189" t="s">
        <v>380</v>
      </c>
      <c r="G274" s="190" t="s">
        <v>261</v>
      </c>
      <c r="H274" s="191">
        <v>84.367000000000004</v>
      </c>
      <c r="I274" s="192"/>
      <c r="J274" s="193">
        <f>ROUND(I274*H274,2)</f>
        <v>0</v>
      </c>
      <c r="K274" s="189" t="s">
        <v>155</v>
      </c>
      <c r="L274" s="60"/>
      <c r="M274" s="194" t="s">
        <v>21</v>
      </c>
      <c r="N274" s="195" t="s">
        <v>41</v>
      </c>
      <c r="O274" s="41"/>
      <c r="P274" s="196">
        <f>O274*H274</f>
        <v>0</v>
      </c>
      <c r="Q274" s="196">
        <v>0.21781</v>
      </c>
      <c r="R274" s="196">
        <f>Q274*H274</f>
        <v>18.375976270000002</v>
      </c>
      <c r="S274" s="196">
        <v>0</v>
      </c>
      <c r="T274" s="197">
        <f>S274*H274</f>
        <v>0</v>
      </c>
      <c r="AR274" s="23" t="s">
        <v>156</v>
      </c>
      <c r="AT274" s="23" t="s">
        <v>151</v>
      </c>
      <c r="AU274" s="23" t="s">
        <v>82</v>
      </c>
      <c r="AY274" s="23" t="s">
        <v>149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23" t="s">
        <v>75</v>
      </c>
      <c r="BK274" s="198">
        <f>ROUND(I274*H274,2)</f>
        <v>0</v>
      </c>
      <c r="BL274" s="23" t="s">
        <v>156</v>
      </c>
      <c r="BM274" s="23" t="s">
        <v>381</v>
      </c>
    </row>
    <row r="275" spans="2:65" s="11" customFormat="1">
      <c r="B275" s="199"/>
      <c r="C275" s="200"/>
      <c r="D275" s="201" t="s">
        <v>158</v>
      </c>
      <c r="E275" s="202" t="s">
        <v>21</v>
      </c>
      <c r="F275" s="203" t="s">
        <v>376</v>
      </c>
      <c r="G275" s="200"/>
      <c r="H275" s="204" t="s">
        <v>21</v>
      </c>
      <c r="I275" s="205"/>
      <c r="J275" s="200"/>
      <c r="K275" s="200"/>
      <c r="L275" s="206"/>
      <c r="M275" s="207"/>
      <c r="N275" s="208"/>
      <c r="O275" s="208"/>
      <c r="P275" s="208"/>
      <c r="Q275" s="208"/>
      <c r="R275" s="208"/>
      <c r="S275" s="208"/>
      <c r="T275" s="209"/>
      <c r="AT275" s="210" t="s">
        <v>158</v>
      </c>
      <c r="AU275" s="210" t="s">
        <v>82</v>
      </c>
      <c r="AV275" s="11" t="s">
        <v>75</v>
      </c>
      <c r="AW275" s="11" t="s">
        <v>34</v>
      </c>
      <c r="AX275" s="11" t="s">
        <v>70</v>
      </c>
      <c r="AY275" s="210" t="s">
        <v>149</v>
      </c>
    </row>
    <row r="276" spans="2:65" s="12" customFormat="1" ht="27">
      <c r="B276" s="211"/>
      <c r="C276" s="212"/>
      <c r="D276" s="201" t="s">
        <v>158</v>
      </c>
      <c r="E276" s="213" t="s">
        <v>21</v>
      </c>
      <c r="F276" s="214" t="s">
        <v>377</v>
      </c>
      <c r="G276" s="212"/>
      <c r="H276" s="215">
        <v>84.367000000000004</v>
      </c>
      <c r="I276" s="216"/>
      <c r="J276" s="212"/>
      <c r="K276" s="212"/>
      <c r="L276" s="217"/>
      <c r="M276" s="218"/>
      <c r="N276" s="219"/>
      <c r="O276" s="219"/>
      <c r="P276" s="219"/>
      <c r="Q276" s="219"/>
      <c r="R276" s="219"/>
      <c r="S276" s="219"/>
      <c r="T276" s="220"/>
      <c r="AT276" s="221" t="s">
        <v>158</v>
      </c>
      <c r="AU276" s="221" t="s">
        <v>82</v>
      </c>
      <c r="AV276" s="12" t="s">
        <v>82</v>
      </c>
      <c r="AW276" s="12" t="s">
        <v>34</v>
      </c>
      <c r="AX276" s="12" t="s">
        <v>70</v>
      </c>
      <c r="AY276" s="221" t="s">
        <v>149</v>
      </c>
    </row>
    <row r="277" spans="2:65" s="13" customFormat="1">
      <c r="B277" s="222"/>
      <c r="C277" s="223"/>
      <c r="D277" s="224" t="s">
        <v>158</v>
      </c>
      <c r="E277" s="225" t="s">
        <v>21</v>
      </c>
      <c r="F277" s="226" t="s">
        <v>161</v>
      </c>
      <c r="G277" s="223"/>
      <c r="H277" s="227">
        <v>84.367000000000004</v>
      </c>
      <c r="I277" s="228"/>
      <c r="J277" s="223"/>
      <c r="K277" s="223"/>
      <c r="L277" s="229"/>
      <c r="M277" s="230"/>
      <c r="N277" s="231"/>
      <c r="O277" s="231"/>
      <c r="P277" s="231"/>
      <c r="Q277" s="231"/>
      <c r="R277" s="231"/>
      <c r="S277" s="231"/>
      <c r="T277" s="232"/>
      <c r="AT277" s="233" t="s">
        <v>158</v>
      </c>
      <c r="AU277" s="233" t="s">
        <v>82</v>
      </c>
      <c r="AV277" s="13" t="s">
        <v>156</v>
      </c>
      <c r="AW277" s="13" t="s">
        <v>34</v>
      </c>
      <c r="AX277" s="13" t="s">
        <v>75</v>
      </c>
      <c r="AY277" s="233" t="s">
        <v>149</v>
      </c>
    </row>
    <row r="278" spans="2:65" s="1" customFormat="1" ht="31.5" customHeight="1">
      <c r="B278" s="40"/>
      <c r="C278" s="187" t="s">
        <v>382</v>
      </c>
      <c r="D278" s="187" t="s">
        <v>151</v>
      </c>
      <c r="E278" s="188" t="s">
        <v>383</v>
      </c>
      <c r="F278" s="189" t="s">
        <v>384</v>
      </c>
      <c r="G278" s="190" t="s">
        <v>154</v>
      </c>
      <c r="H278" s="191">
        <v>3</v>
      </c>
      <c r="I278" s="192"/>
      <c r="J278" s="193">
        <f>ROUND(I278*H278,2)</f>
        <v>0</v>
      </c>
      <c r="K278" s="189" t="s">
        <v>174</v>
      </c>
      <c r="L278" s="60"/>
      <c r="M278" s="194" t="s">
        <v>21</v>
      </c>
      <c r="N278" s="195" t="s">
        <v>41</v>
      </c>
      <c r="O278" s="41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AR278" s="23" t="s">
        <v>156</v>
      </c>
      <c r="AT278" s="23" t="s">
        <v>151</v>
      </c>
      <c r="AU278" s="23" t="s">
        <v>82</v>
      </c>
      <c r="AY278" s="23" t="s">
        <v>149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23" t="s">
        <v>75</v>
      </c>
      <c r="BK278" s="198">
        <f>ROUND(I278*H278,2)</f>
        <v>0</v>
      </c>
      <c r="BL278" s="23" t="s">
        <v>156</v>
      </c>
      <c r="BM278" s="23" t="s">
        <v>385</v>
      </c>
    </row>
    <row r="279" spans="2:65" s="11" customFormat="1">
      <c r="B279" s="199"/>
      <c r="C279" s="200"/>
      <c r="D279" s="201" t="s">
        <v>158</v>
      </c>
      <c r="E279" s="202" t="s">
        <v>21</v>
      </c>
      <c r="F279" s="203" t="s">
        <v>386</v>
      </c>
      <c r="G279" s="200"/>
      <c r="H279" s="204" t="s">
        <v>21</v>
      </c>
      <c r="I279" s="205"/>
      <c r="J279" s="200"/>
      <c r="K279" s="200"/>
      <c r="L279" s="206"/>
      <c r="M279" s="207"/>
      <c r="N279" s="208"/>
      <c r="O279" s="208"/>
      <c r="P279" s="208"/>
      <c r="Q279" s="208"/>
      <c r="R279" s="208"/>
      <c r="S279" s="208"/>
      <c r="T279" s="209"/>
      <c r="AT279" s="210" t="s">
        <v>158</v>
      </c>
      <c r="AU279" s="210" t="s">
        <v>82</v>
      </c>
      <c r="AV279" s="11" t="s">
        <v>75</v>
      </c>
      <c r="AW279" s="11" t="s">
        <v>34</v>
      </c>
      <c r="AX279" s="11" t="s">
        <v>70</v>
      </c>
      <c r="AY279" s="210" t="s">
        <v>149</v>
      </c>
    </row>
    <row r="280" spans="2:65" s="12" customFormat="1">
      <c r="B280" s="211"/>
      <c r="C280" s="212"/>
      <c r="D280" s="201" t="s">
        <v>158</v>
      </c>
      <c r="E280" s="213" t="s">
        <v>21</v>
      </c>
      <c r="F280" s="214" t="s">
        <v>387</v>
      </c>
      <c r="G280" s="212"/>
      <c r="H280" s="215">
        <v>1.2</v>
      </c>
      <c r="I280" s="216"/>
      <c r="J280" s="212"/>
      <c r="K280" s="212"/>
      <c r="L280" s="217"/>
      <c r="M280" s="218"/>
      <c r="N280" s="219"/>
      <c r="O280" s="219"/>
      <c r="P280" s="219"/>
      <c r="Q280" s="219"/>
      <c r="R280" s="219"/>
      <c r="S280" s="219"/>
      <c r="T280" s="220"/>
      <c r="AT280" s="221" t="s">
        <v>158</v>
      </c>
      <c r="AU280" s="221" t="s">
        <v>82</v>
      </c>
      <c r="AV280" s="12" t="s">
        <v>82</v>
      </c>
      <c r="AW280" s="12" t="s">
        <v>34</v>
      </c>
      <c r="AX280" s="12" t="s">
        <v>70</v>
      </c>
      <c r="AY280" s="221" t="s">
        <v>149</v>
      </c>
    </row>
    <row r="281" spans="2:65" s="11" customFormat="1">
      <c r="B281" s="199"/>
      <c r="C281" s="200"/>
      <c r="D281" s="201" t="s">
        <v>158</v>
      </c>
      <c r="E281" s="202" t="s">
        <v>21</v>
      </c>
      <c r="F281" s="203" t="s">
        <v>388</v>
      </c>
      <c r="G281" s="200"/>
      <c r="H281" s="204" t="s">
        <v>21</v>
      </c>
      <c r="I281" s="205"/>
      <c r="J281" s="200"/>
      <c r="K281" s="200"/>
      <c r="L281" s="206"/>
      <c r="M281" s="207"/>
      <c r="N281" s="208"/>
      <c r="O281" s="208"/>
      <c r="P281" s="208"/>
      <c r="Q281" s="208"/>
      <c r="R281" s="208"/>
      <c r="S281" s="208"/>
      <c r="T281" s="209"/>
      <c r="AT281" s="210" t="s">
        <v>158</v>
      </c>
      <c r="AU281" s="210" t="s">
        <v>82</v>
      </c>
      <c r="AV281" s="11" t="s">
        <v>75</v>
      </c>
      <c r="AW281" s="11" t="s">
        <v>34</v>
      </c>
      <c r="AX281" s="11" t="s">
        <v>70</v>
      </c>
      <c r="AY281" s="210" t="s">
        <v>149</v>
      </c>
    </row>
    <row r="282" spans="2:65" s="12" customFormat="1">
      <c r="B282" s="211"/>
      <c r="C282" s="212"/>
      <c r="D282" s="201" t="s">
        <v>158</v>
      </c>
      <c r="E282" s="213" t="s">
        <v>21</v>
      </c>
      <c r="F282" s="214" t="s">
        <v>389</v>
      </c>
      <c r="G282" s="212"/>
      <c r="H282" s="215">
        <v>1.26</v>
      </c>
      <c r="I282" s="216"/>
      <c r="J282" s="212"/>
      <c r="K282" s="212"/>
      <c r="L282" s="217"/>
      <c r="M282" s="218"/>
      <c r="N282" s="219"/>
      <c r="O282" s="219"/>
      <c r="P282" s="219"/>
      <c r="Q282" s="219"/>
      <c r="R282" s="219"/>
      <c r="S282" s="219"/>
      <c r="T282" s="220"/>
      <c r="AT282" s="221" t="s">
        <v>158</v>
      </c>
      <c r="AU282" s="221" t="s">
        <v>82</v>
      </c>
      <c r="AV282" s="12" t="s">
        <v>82</v>
      </c>
      <c r="AW282" s="12" t="s">
        <v>34</v>
      </c>
      <c r="AX282" s="12" t="s">
        <v>70</v>
      </c>
      <c r="AY282" s="221" t="s">
        <v>149</v>
      </c>
    </row>
    <row r="283" spans="2:65" s="11" customFormat="1">
      <c r="B283" s="199"/>
      <c r="C283" s="200"/>
      <c r="D283" s="201" t="s">
        <v>158</v>
      </c>
      <c r="E283" s="202" t="s">
        <v>21</v>
      </c>
      <c r="F283" s="203" t="s">
        <v>242</v>
      </c>
      <c r="G283" s="200"/>
      <c r="H283" s="204" t="s">
        <v>21</v>
      </c>
      <c r="I283" s="205"/>
      <c r="J283" s="200"/>
      <c r="K283" s="200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158</v>
      </c>
      <c r="AU283" s="210" t="s">
        <v>82</v>
      </c>
      <c r="AV283" s="11" t="s">
        <v>75</v>
      </c>
      <c r="AW283" s="11" t="s">
        <v>34</v>
      </c>
      <c r="AX283" s="11" t="s">
        <v>70</v>
      </c>
      <c r="AY283" s="210" t="s">
        <v>149</v>
      </c>
    </row>
    <row r="284" spans="2:65" s="12" customFormat="1">
      <c r="B284" s="211"/>
      <c r="C284" s="212"/>
      <c r="D284" s="201" t="s">
        <v>158</v>
      </c>
      <c r="E284" s="213" t="s">
        <v>21</v>
      </c>
      <c r="F284" s="214" t="s">
        <v>390</v>
      </c>
      <c r="G284" s="212"/>
      <c r="H284" s="215">
        <v>3</v>
      </c>
      <c r="I284" s="216"/>
      <c r="J284" s="212"/>
      <c r="K284" s="212"/>
      <c r="L284" s="217"/>
      <c r="M284" s="218"/>
      <c r="N284" s="219"/>
      <c r="O284" s="219"/>
      <c r="P284" s="219"/>
      <c r="Q284" s="219"/>
      <c r="R284" s="219"/>
      <c r="S284" s="219"/>
      <c r="T284" s="220"/>
      <c r="AT284" s="221" t="s">
        <v>158</v>
      </c>
      <c r="AU284" s="221" t="s">
        <v>82</v>
      </c>
      <c r="AV284" s="12" t="s">
        <v>82</v>
      </c>
      <c r="AW284" s="12" t="s">
        <v>34</v>
      </c>
      <c r="AX284" s="12" t="s">
        <v>75</v>
      </c>
      <c r="AY284" s="221" t="s">
        <v>149</v>
      </c>
    </row>
    <row r="285" spans="2:65" s="10" customFormat="1" ht="29.85" customHeight="1">
      <c r="B285" s="170"/>
      <c r="C285" s="171"/>
      <c r="D285" s="184" t="s">
        <v>69</v>
      </c>
      <c r="E285" s="185" t="s">
        <v>187</v>
      </c>
      <c r="F285" s="185" t="s">
        <v>391</v>
      </c>
      <c r="G285" s="171"/>
      <c r="H285" s="171"/>
      <c r="I285" s="174"/>
      <c r="J285" s="186">
        <f>BK285</f>
        <v>0</v>
      </c>
      <c r="K285" s="171"/>
      <c r="L285" s="176"/>
      <c r="M285" s="177"/>
      <c r="N285" s="178"/>
      <c r="O285" s="178"/>
      <c r="P285" s="179">
        <f>SUM(P286:P300)</f>
        <v>0</v>
      </c>
      <c r="Q285" s="178"/>
      <c r="R285" s="179">
        <f>SUM(R286:R300)</f>
        <v>16.858121500000003</v>
      </c>
      <c r="S285" s="178"/>
      <c r="T285" s="180">
        <f>SUM(T286:T300)</f>
        <v>0</v>
      </c>
      <c r="AR285" s="181" t="s">
        <v>75</v>
      </c>
      <c r="AT285" s="182" t="s">
        <v>69</v>
      </c>
      <c r="AU285" s="182" t="s">
        <v>75</v>
      </c>
      <c r="AY285" s="181" t="s">
        <v>149</v>
      </c>
      <c r="BK285" s="183">
        <f>SUM(BK286:BK300)</f>
        <v>0</v>
      </c>
    </row>
    <row r="286" spans="2:65" s="1" customFormat="1" ht="31.5" customHeight="1">
      <c r="B286" s="40"/>
      <c r="C286" s="187" t="s">
        <v>392</v>
      </c>
      <c r="D286" s="187" t="s">
        <v>151</v>
      </c>
      <c r="E286" s="188" t="s">
        <v>393</v>
      </c>
      <c r="F286" s="189" t="s">
        <v>394</v>
      </c>
      <c r="G286" s="190" t="s">
        <v>253</v>
      </c>
      <c r="H286" s="191">
        <v>70.757999999999996</v>
      </c>
      <c r="I286" s="192"/>
      <c r="J286" s="193">
        <f>ROUND(I286*H286,2)</f>
        <v>0</v>
      </c>
      <c r="K286" s="189" t="s">
        <v>155</v>
      </c>
      <c r="L286" s="60"/>
      <c r="M286" s="194" t="s">
        <v>21</v>
      </c>
      <c r="N286" s="195" t="s">
        <v>41</v>
      </c>
      <c r="O286" s="41"/>
      <c r="P286" s="196">
        <f>O286*H286</f>
        <v>0</v>
      </c>
      <c r="Q286" s="196">
        <v>0</v>
      </c>
      <c r="R286" s="196">
        <f>Q286*H286</f>
        <v>0</v>
      </c>
      <c r="S286" s="196">
        <v>0</v>
      </c>
      <c r="T286" s="197">
        <f>S286*H286</f>
        <v>0</v>
      </c>
      <c r="AR286" s="23" t="s">
        <v>156</v>
      </c>
      <c r="AT286" s="23" t="s">
        <v>151</v>
      </c>
      <c r="AU286" s="23" t="s">
        <v>82</v>
      </c>
      <c r="AY286" s="23" t="s">
        <v>149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23" t="s">
        <v>75</v>
      </c>
      <c r="BK286" s="198">
        <f>ROUND(I286*H286,2)</f>
        <v>0</v>
      </c>
      <c r="BL286" s="23" t="s">
        <v>156</v>
      </c>
      <c r="BM286" s="23" t="s">
        <v>395</v>
      </c>
    </row>
    <row r="287" spans="2:65" s="11" customFormat="1">
      <c r="B287" s="199"/>
      <c r="C287" s="200"/>
      <c r="D287" s="201" t="s">
        <v>158</v>
      </c>
      <c r="E287" s="202" t="s">
        <v>21</v>
      </c>
      <c r="F287" s="203" t="s">
        <v>255</v>
      </c>
      <c r="G287" s="200"/>
      <c r="H287" s="204" t="s">
        <v>21</v>
      </c>
      <c r="I287" s="205"/>
      <c r="J287" s="200"/>
      <c r="K287" s="200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158</v>
      </c>
      <c r="AU287" s="210" t="s">
        <v>82</v>
      </c>
      <c r="AV287" s="11" t="s">
        <v>75</v>
      </c>
      <c r="AW287" s="11" t="s">
        <v>34</v>
      </c>
      <c r="AX287" s="11" t="s">
        <v>70</v>
      </c>
      <c r="AY287" s="210" t="s">
        <v>149</v>
      </c>
    </row>
    <row r="288" spans="2:65" s="12" customFormat="1">
      <c r="B288" s="211"/>
      <c r="C288" s="212"/>
      <c r="D288" s="201" t="s">
        <v>158</v>
      </c>
      <c r="E288" s="213" t="s">
        <v>21</v>
      </c>
      <c r="F288" s="214" t="s">
        <v>256</v>
      </c>
      <c r="G288" s="212"/>
      <c r="H288" s="215">
        <v>61.5</v>
      </c>
      <c r="I288" s="216"/>
      <c r="J288" s="212"/>
      <c r="K288" s="212"/>
      <c r="L288" s="217"/>
      <c r="M288" s="218"/>
      <c r="N288" s="219"/>
      <c r="O288" s="219"/>
      <c r="P288" s="219"/>
      <c r="Q288" s="219"/>
      <c r="R288" s="219"/>
      <c r="S288" s="219"/>
      <c r="T288" s="220"/>
      <c r="AT288" s="221" t="s">
        <v>158</v>
      </c>
      <c r="AU288" s="221" t="s">
        <v>82</v>
      </c>
      <c r="AV288" s="12" t="s">
        <v>82</v>
      </c>
      <c r="AW288" s="12" t="s">
        <v>34</v>
      </c>
      <c r="AX288" s="12" t="s">
        <v>70</v>
      </c>
      <c r="AY288" s="221" t="s">
        <v>149</v>
      </c>
    </row>
    <row r="289" spans="2:65" s="12" customFormat="1">
      <c r="B289" s="211"/>
      <c r="C289" s="212"/>
      <c r="D289" s="201" t="s">
        <v>158</v>
      </c>
      <c r="E289" s="213" t="s">
        <v>21</v>
      </c>
      <c r="F289" s="214" t="s">
        <v>257</v>
      </c>
      <c r="G289" s="212"/>
      <c r="H289" s="215">
        <v>9.2579999999999991</v>
      </c>
      <c r="I289" s="216"/>
      <c r="J289" s="212"/>
      <c r="K289" s="212"/>
      <c r="L289" s="217"/>
      <c r="M289" s="218"/>
      <c r="N289" s="219"/>
      <c r="O289" s="219"/>
      <c r="P289" s="219"/>
      <c r="Q289" s="219"/>
      <c r="R289" s="219"/>
      <c r="S289" s="219"/>
      <c r="T289" s="220"/>
      <c r="AT289" s="221" t="s">
        <v>158</v>
      </c>
      <c r="AU289" s="221" t="s">
        <v>82</v>
      </c>
      <c r="AV289" s="12" t="s">
        <v>82</v>
      </c>
      <c r="AW289" s="12" t="s">
        <v>34</v>
      </c>
      <c r="AX289" s="12" t="s">
        <v>70</v>
      </c>
      <c r="AY289" s="221" t="s">
        <v>149</v>
      </c>
    </row>
    <row r="290" spans="2:65" s="13" customFormat="1">
      <c r="B290" s="222"/>
      <c r="C290" s="223"/>
      <c r="D290" s="224" t="s">
        <v>158</v>
      </c>
      <c r="E290" s="225" t="s">
        <v>21</v>
      </c>
      <c r="F290" s="226" t="s">
        <v>161</v>
      </c>
      <c r="G290" s="223"/>
      <c r="H290" s="227">
        <v>70.757999999999996</v>
      </c>
      <c r="I290" s="228"/>
      <c r="J290" s="223"/>
      <c r="K290" s="223"/>
      <c r="L290" s="229"/>
      <c r="M290" s="230"/>
      <c r="N290" s="231"/>
      <c r="O290" s="231"/>
      <c r="P290" s="231"/>
      <c r="Q290" s="231"/>
      <c r="R290" s="231"/>
      <c r="S290" s="231"/>
      <c r="T290" s="232"/>
      <c r="AT290" s="233" t="s">
        <v>158</v>
      </c>
      <c r="AU290" s="233" t="s">
        <v>82</v>
      </c>
      <c r="AV290" s="13" t="s">
        <v>156</v>
      </c>
      <c r="AW290" s="13" t="s">
        <v>34</v>
      </c>
      <c r="AX290" s="13" t="s">
        <v>75</v>
      </c>
      <c r="AY290" s="233" t="s">
        <v>149</v>
      </c>
    </row>
    <row r="291" spans="2:65" s="1" customFormat="1" ht="57" customHeight="1">
      <c r="B291" s="40"/>
      <c r="C291" s="187" t="s">
        <v>396</v>
      </c>
      <c r="D291" s="187" t="s">
        <v>151</v>
      </c>
      <c r="E291" s="188" t="s">
        <v>397</v>
      </c>
      <c r="F291" s="189" t="s">
        <v>398</v>
      </c>
      <c r="G291" s="190" t="s">
        <v>253</v>
      </c>
      <c r="H291" s="191">
        <v>70.757999999999996</v>
      </c>
      <c r="I291" s="192"/>
      <c r="J291" s="193">
        <f>ROUND(I291*H291,2)</f>
        <v>0</v>
      </c>
      <c r="K291" s="189" t="s">
        <v>155</v>
      </c>
      <c r="L291" s="60"/>
      <c r="M291" s="194" t="s">
        <v>21</v>
      </c>
      <c r="N291" s="195" t="s">
        <v>41</v>
      </c>
      <c r="O291" s="41"/>
      <c r="P291" s="196">
        <f>O291*H291</f>
        <v>0</v>
      </c>
      <c r="Q291" s="196">
        <v>8.4250000000000005E-2</v>
      </c>
      <c r="R291" s="196">
        <f>Q291*H291</f>
        <v>5.9613614999999998</v>
      </c>
      <c r="S291" s="196">
        <v>0</v>
      </c>
      <c r="T291" s="197">
        <f>S291*H291</f>
        <v>0</v>
      </c>
      <c r="AR291" s="23" t="s">
        <v>156</v>
      </c>
      <c r="AT291" s="23" t="s">
        <v>151</v>
      </c>
      <c r="AU291" s="23" t="s">
        <v>82</v>
      </c>
      <c r="AY291" s="23" t="s">
        <v>149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23" t="s">
        <v>75</v>
      </c>
      <c r="BK291" s="198">
        <f>ROUND(I291*H291,2)</f>
        <v>0</v>
      </c>
      <c r="BL291" s="23" t="s">
        <v>156</v>
      </c>
      <c r="BM291" s="23" t="s">
        <v>399</v>
      </c>
    </row>
    <row r="292" spans="2:65" s="11" customFormat="1">
      <c r="B292" s="199"/>
      <c r="C292" s="200"/>
      <c r="D292" s="201" t="s">
        <v>158</v>
      </c>
      <c r="E292" s="202" t="s">
        <v>21</v>
      </c>
      <c r="F292" s="203" t="s">
        <v>255</v>
      </c>
      <c r="G292" s="200"/>
      <c r="H292" s="204" t="s">
        <v>21</v>
      </c>
      <c r="I292" s="205"/>
      <c r="J292" s="200"/>
      <c r="K292" s="200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158</v>
      </c>
      <c r="AU292" s="210" t="s">
        <v>82</v>
      </c>
      <c r="AV292" s="11" t="s">
        <v>75</v>
      </c>
      <c r="AW292" s="11" t="s">
        <v>34</v>
      </c>
      <c r="AX292" s="11" t="s">
        <v>70</v>
      </c>
      <c r="AY292" s="210" t="s">
        <v>149</v>
      </c>
    </row>
    <row r="293" spans="2:65" s="12" customFormat="1">
      <c r="B293" s="211"/>
      <c r="C293" s="212"/>
      <c r="D293" s="201" t="s">
        <v>158</v>
      </c>
      <c r="E293" s="213" t="s">
        <v>21</v>
      </c>
      <c r="F293" s="214" t="s">
        <v>256</v>
      </c>
      <c r="G293" s="212"/>
      <c r="H293" s="215">
        <v>61.5</v>
      </c>
      <c r="I293" s="216"/>
      <c r="J293" s="212"/>
      <c r="K293" s="212"/>
      <c r="L293" s="217"/>
      <c r="M293" s="218"/>
      <c r="N293" s="219"/>
      <c r="O293" s="219"/>
      <c r="P293" s="219"/>
      <c r="Q293" s="219"/>
      <c r="R293" s="219"/>
      <c r="S293" s="219"/>
      <c r="T293" s="220"/>
      <c r="AT293" s="221" t="s">
        <v>158</v>
      </c>
      <c r="AU293" s="221" t="s">
        <v>82</v>
      </c>
      <c r="AV293" s="12" t="s">
        <v>82</v>
      </c>
      <c r="AW293" s="12" t="s">
        <v>34</v>
      </c>
      <c r="AX293" s="12" t="s">
        <v>70</v>
      </c>
      <c r="AY293" s="221" t="s">
        <v>149</v>
      </c>
    </row>
    <row r="294" spans="2:65" s="12" customFormat="1">
      <c r="B294" s="211"/>
      <c r="C294" s="212"/>
      <c r="D294" s="201" t="s">
        <v>158</v>
      </c>
      <c r="E294" s="213" t="s">
        <v>21</v>
      </c>
      <c r="F294" s="214" t="s">
        <v>257</v>
      </c>
      <c r="G294" s="212"/>
      <c r="H294" s="215">
        <v>9.2579999999999991</v>
      </c>
      <c r="I294" s="216"/>
      <c r="J294" s="212"/>
      <c r="K294" s="212"/>
      <c r="L294" s="217"/>
      <c r="M294" s="218"/>
      <c r="N294" s="219"/>
      <c r="O294" s="219"/>
      <c r="P294" s="219"/>
      <c r="Q294" s="219"/>
      <c r="R294" s="219"/>
      <c r="S294" s="219"/>
      <c r="T294" s="220"/>
      <c r="AT294" s="221" t="s">
        <v>158</v>
      </c>
      <c r="AU294" s="221" t="s">
        <v>82</v>
      </c>
      <c r="AV294" s="12" t="s">
        <v>82</v>
      </c>
      <c r="AW294" s="12" t="s">
        <v>34</v>
      </c>
      <c r="AX294" s="12" t="s">
        <v>70</v>
      </c>
      <c r="AY294" s="221" t="s">
        <v>149</v>
      </c>
    </row>
    <row r="295" spans="2:65" s="13" customFormat="1">
      <c r="B295" s="222"/>
      <c r="C295" s="223"/>
      <c r="D295" s="224" t="s">
        <v>158</v>
      </c>
      <c r="E295" s="225" t="s">
        <v>21</v>
      </c>
      <c r="F295" s="226" t="s">
        <v>161</v>
      </c>
      <c r="G295" s="223"/>
      <c r="H295" s="227">
        <v>70.757999999999996</v>
      </c>
      <c r="I295" s="228"/>
      <c r="J295" s="223"/>
      <c r="K295" s="223"/>
      <c r="L295" s="229"/>
      <c r="M295" s="230"/>
      <c r="N295" s="231"/>
      <c r="O295" s="231"/>
      <c r="P295" s="231"/>
      <c r="Q295" s="231"/>
      <c r="R295" s="231"/>
      <c r="S295" s="231"/>
      <c r="T295" s="232"/>
      <c r="AT295" s="233" t="s">
        <v>158</v>
      </c>
      <c r="AU295" s="233" t="s">
        <v>82</v>
      </c>
      <c r="AV295" s="13" t="s">
        <v>156</v>
      </c>
      <c r="AW295" s="13" t="s">
        <v>34</v>
      </c>
      <c r="AX295" s="13" t="s">
        <v>75</v>
      </c>
      <c r="AY295" s="233" t="s">
        <v>149</v>
      </c>
    </row>
    <row r="296" spans="2:65" s="1" customFormat="1" ht="22.5" customHeight="1">
      <c r="B296" s="40"/>
      <c r="C296" s="237" t="s">
        <v>400</v>
      </c>
      <c r="D296" s="237" t="s">
        <v>245</v>
      </c>
      <c r="E296" s="238" t="s">
        <v>401</v>
      </c>
      <c r="F296" s="239" t="s">
        <v>402</v>
      </c>
      <c r="G296" s="240" t="s">
        <v>253</v>
      </c>
      <c r="H296" s="241">
        <v>77.834000000000003</v>
      </c>
      <c r="I296" s="242"/>
      <c r="J296" s="243">
        <f>ROUND(I296*H296,2)</f>
        <v>0</v>
      </c>
      <c r="K296" s="239" t="s">
        <v>155</v>
      </c>
      <c r="L296" s="244"/>
      <c r="M296" s="245" t="s">
        <v>21</v>
      </c>
      <c r="N296" s="246" t="s">
        <v>41</v>
      </c>
      <c r="O296" s="41"/>
      <c r="P296" s="196">
        <f>O296*H296</f>
        <v>0</v>
      </c>
      <c r="Q296" s="196">
        <v>0.14000000000000001</v>
      </c>
      <c r="R296" s="196">
        <f>Q296*H296</f>
        <v>10.896760000000002</v>
      </c>
      <c r="S296" s="196">
        <v>0</v>
      </c>
      <c r="T296" s="197">
        <f>S296*H296</f>
        <v>0</v>
      </c>
      <c r="AR296" s="23" t="s">
        <v>203</v>
      </c>
      <c r="AT296" s="23" t="s">
        <v>245</v>
      </c>
      <c r="AU296" s="23" t="s">
        <v>82</v>
      </c>
      <c r="AY296" s="23" t="s">
        <v>149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23" t="s">
        <v>75</v>
      </c>
      <c r="BK296" s="198">
        <f>ROUND(I296*H296,2)</f>
        <v>0</v>
      </c>
      <c r="BL296" s="23" t="s">
        <v>156</v>
      </c>
      <c r="BM296" s="23" t="s">
        <v>403</v>
      </c>
    </row>
    <row r="297" spans="2:65" s="1" customFormat="1" ht="27">
      <c r="B297" s="40"/>
      <c r="C297" s="62"/>
      <c r="D297" s="201" t="s">
        <v>404</v>
      </c>
      <c r="E297" s="62"/>
      <c r="F297" s="250" t="s">
        <v>405</v>
      </c>
      <c r="G297" s="62"/>
      <c r="H297" s="62"/>
      <c r="I297" s="157"/>
      <c r="J297" s="62"/>
      <c r="K297" s="62"/>
      <c r="L297" s="60"/>
      <c r="M297" s="251"/>
      <c r="N297" s="41"/>
      <c r="O297" s="41"/>
      <c r="P297" s="41"/>
      <c r="Q297" s="41"/>
      <c r="R297" s="41"/>
      <c r="S297" s="41"/>
      <c r="T297" s="77"/>
      <c r="AT297" s="23" t="s">
        <v>404</v>
      </c>
      <c r="AU297" s="23" t="s">
        <v>82</v>
      </c>
    </row>
    <row r="298" spans="2:65" s="11" customFormat="1">
      <c r="B298" s="199"/>
      <c r="C298" s="200"/>
      <c r="D298" s="201" t="s">
        <v>158</v>
      </c>
      <c r="E298" s="202" t="s">
        <v>21</v>
      </c>
      <c r="F298" s="203" t="s">
        <v>406</v>
      </c>
      <c r="G298" s="200"/>
      <c r="H298" s="204" t="s">
        <v>21</v>
      </c>
      <c r="I298" s="205"/>
      <c r="J298" s="200"/>
      <c r="K298" s="200"/>
      <c r="L298" s="206"/>
      <c r="M298" s="207"/>
      <c r="N298" s="208"/>
      <c r="O298" s="208"/>
      <c r="P298" s="208"/>
      <c r="Q298" s="208"/>
      <c r="R298" s="208"/>
      <c r="S298" s="208"/>
      <c r="T298" s="209"/>
      <c r="AT298" s="210" t="s">
        <v>158</v>
      </c>
      <c r="AU298" s="210" t="s">
        <v>82</v>
      </c>
      <c r="AV298" s="11" t="s">
        <v>75</v>
      </c>
      <c r="AW298" s="11" t="s">
        <v>34</v>
      </c>
      <c r="AX298" s="11" t="s">
        <v>70</v>
      </c>
      <c r="AY298" s="210" t="s">
        <v>149</v>
      </c>
    </row>
    <row r="299" spans="2:65" s="12" customFormat="1">
      <c r="B299" s="211"/>
      <c r="C299" s="212"/>
      <c r="D299" s="201" t="s">
        <v>158</v>
      </c>
      <c r="E299" s="213" t="s">
        <v>21</v>
      </c>
      <c r="F299" s="214" t="s">
        <v>407</v>
      </c>
      <c r="G299" s="212"/>
      <c r="H299" s="215">
        <v>77.834000000000003</v>
      </c>
      <c r="I299" s="216"/>
      <c r="J299" s="212"/>
      <c r="K299" s="212"/>
      <c r="L299" s="217"/>
      <c r="M299" s="218"/>
      <c r="N299" s="219"/>
      <c r="O299" s="219"/>
      <c r="P299" s="219"/>
      <c r="Q299" s="219"/>
      <c r="R299" s="219"/>
      <c r="S299" s="219"/>
      <c r="T299" s="220"/>
      <c r="AT299" s="221" t="s">
        <v>158</v>
      </c>
      <c r="AU299" s="221" t="s">
        <v>82</v>
      </c>
      <c r="AV299" s="12" t="s">
        <v>82</v>
      </c>
      <c r="AW299" s="12" t="s">
        <v>34</v>
      </c>
      <c r="AX299" s="12" t="s">
        <v>70</v>
      </c>
      <c r="AY299" s="221" t="s">
        <v>149</v>
      </c>
    </row>
    <row r="300" spans="2:65" s="13" customFormat="1">
      <c r="B300" s="222"/>
      <c r="C300" s="223"/>
      <c r="D300" s="201" t="s">
        <v>158</v>
      </c>
      <c r="E300" s="247" t="s">
        <v>21</v>
      </c>
      <c r="F300" s="248" t="s">
        <v>161</v>
      </c>
      <c r="G300" s="223"/>
      <c r="H300" s="249">
        <v>77.834000000000003</v>
      </c>
      <c r="I300" s="228"/>
      <c r="J300" s="223"/>
      <c r="K300" s="223"/>
      <c r="L300" s="229"/>
      <c r="M300" s="230"/>
      <c r="N300" s="231"/>
      <c r="O300" s="231"/>
      <c r="P300" s="231"/>
      <c r="Q300" s="231"/>
      <c r="R300" s="231"/>
      <c r="S300" s="231"/>
      <c r="T300" s="232"/>
      <c r="AT300" s="233" t="s">
        <v>158</v>
      </c>
      <c r="AU300" s="233" t="s">
        <v>82</v>
      </c>
      <c r="AV300" s="13" t="s">
        <v>156</v>
      </c>
      <c r="AW300" s="13" t="s">
        <v>34</v>
      </c>
      <c r="AX300" s="13" t="s">
        <v>75</v>
      </c>
      <c r="AY300" s="233" t="s">
        <v>149</v>
      </c>
    </row>
    <row r="301" spans="2:65" s="10" customFormat="1" ht="29.85" customHeight="1">
      <c r="B301" s="170"/>
      <c r="C301" s="171"/>
      <c r="D301" s="184" t="s">
        <v>69</v>
      </c>
      <c r="E301" s="185" t="s">
        <v>191</v>
      </c>
      <c r="F301" s="185" t="s">
        <v>408</v>
      </c>
      <c r="G301" s="171"/>
      <c r="H301" s="171"/>
      <c r="I301" s="174"/>
      <c r="J301" s="186">
        <f>BK301</f>
        <v>0</v>
      </c>
      <c r="K301" s="171"/>
      <c r="L301" s="176"/>
      <c r="M301" s="177"/>
      <c r="N301" s="178"/>
      <c r="O301" s="178"/>
      <c r="P301" s="179">
        <f>SUM(P302:P553)</f>
        <v>0</v>
      </c>
      <c r="Q301" s="178"/>
      <c r="R301" s="179">
        <f>SUM(R302:R553)</f>
        <v>234.43801376999997</v>
      </c>
      <c r="S301" s="178"/>
      <c r="T301" s="180">
        <f>SUM(T302:T553)</f>
        <v>0</v>
      </c>
      <c r="AR301" s="181" t="s">
        <v>75</v>
      </c>
      <c r="AT301" s="182" t="s">
        <v>69</v>
      </c>
      <c r="AU301" s="182" t="s">
        <v>75</v>
      </c>
      <c r="AY301" s="181" t="s">
        <v>149</v>
      </c>
      <c r="BK301" s="183">
        <f>SUM(BK302:BK553)</f>
        <v>0</v>
      </c>
    </row>
    <row r="302" spans="2:65" s="1" customFormat="1" ht="31.5" customHeight="1">
      <c r="B302" s="40"/>
      <c r="C302" s="187" t="s">
        <v>409</v>
      </c>
      <c r="D302" s="187" t="s">
        <v>151</v>
      </c>
      <c r="E302" s="188" t="s">
        <v>410</v>
      </c>
      <c r="F302" s="189" t="s">
        <v>411</v>
      </c>
      <c r="G302" s="190" t="s">
        <v>253</v>
      </c>
      <c r="H302" s="191">
        <v>380.82499999999999</v>
      </c>
      <c r="I302" s="192"/>
      <c r="J302" s="193">
        <f>ROUND(I302*H302,2)</f>
        <v>0</v>
      </c>
      <c r="K302" s="189" t="s">
        <v>155</v>
      </c>
      <c r="L302" s="60"/>
      <c r="M302" s="194" t="s">
        <v>21</v>
      </c>
      <c r="N302" s="195" t="s">
        <v>41</v>
      </c>
      <c r="O302" s="41"/>
      <c r="P302" s="196">
        <f>O302*H302</f>
        <v>0</v>
      </c>
      <c r="Q302" s="196">
        <v>7.3499999999999998E-3</v>
      </c>
      <c r="R302" s="196">
        <f>Q302*H302</f>
        <v>2.7990637499999997</v>
      </c>
      <c r="S302" s="196">
        <v>0</v>
      </c>
      <c r="T302" s="197">
        <f>S302*H302</f>
        <v>0</v>
      </c>
      <c r="AR302" s="23" t="s">
        <v>156</v>
      </c>
      <c r="AT302" s="23" t="s">
        <v>151</v>
      </c>
      <c r="AU302" s="23" t="s">
        <v>82</v>
      </c>
      <c r="AY302" s="23" t="s">
        <v>149</v>
      </c>
      <c r="BE302" s="198">
        <f>IF(N302="základní",J302,0)</f>
        <v>0</v>
      </c>
      <c r="BF302" s="198">
        <f>IF(N302="snížená",J302,0)</f>
        <v>0</v>
      </c>
      <c r="BG302" s="198">
        <f>IF(N302="zákl. přenesená",J302,0)</f>
        <v>0</v>
      </c>
      <c r="BH302" s="198">
        <f>IF(N302="sníž. přenesená",J302,0)</f>
        <v>0</v>
      </c>
      <c r="BI302" s="198">
        <f>IF(N302="nulová",J302,0)</f>
        <v>0</v>
      </c>
      <c r="BJ302" s="23" t="s">
        <v>75</v>
      </c>
      <c r="BK302" s="198">
        <f>ROUND(I302*H302,2)</f>
        <v>0</v>
      </c>
      <c r="BL302" s="23" t="s">
        <v>156</v>
      </c>
      <c r="BM302" s="23" t="s">
        <v>412</v>
      </c>
    </row>
    <row r="303" spans="2:65" s="11" customFormat="1">
      <c r="B303" s="199"/>
      <c r="C303" s="200"/>
      <c r="D303" s="201" t="s">
        <v>158</v>
      </c>
      <c r="E303" s="202" t="s">
        <v>21</v>
      </c>
      <c r="F303" s="203" t="s">
        <v>296</v>
      </c>
      <c r="G303" s="200"/>
      <c r="H303" s="204" t="s">
        <v>21</v>
      </c>
      <c r="I303" s="205"/>
      <c r="J303" s="200"/>
      <c r="K303" s="200"/>
      <c r="L303" s="206"/>
      <c r="M303" s="207"/>
      <c r="N303" s="208"/>
      <c r="O303" s="208"/>
      <c r="P303" s="208"/>
      <c r="Q303" s="208"/>
      <c r="R303" s="208"/>
      <c r="S303" s="208"/>
      <c r="T303" s="209"/>
      <c r="AT303" s="210" t="s">
        <v>158</v>
      </c>
      <c r="AU303" s="210" t="s">
        <v>82</v>
      </c>
      <c r="AV303" s="11" t="s">
        <v>75</v>
      </c>
      <c r="AW303" s="11" t="s">
        <v>34</v>
      </c>
      <c r="AX303" s="11" t="s">
        <v>70</v>
      </c>
      <c r="AY303" s="210" t="s">
        <v>149</v>
      </c>
    </row>
    <row r="304" spans="2:65" s="11" customFormat="1">
      <c r="B304" s="199"/>
      <c r="C304" s="200"/>
      <c r="D304" s="201" t="s">
        <v>158</v>
      </c>
      <c r="E304" s="202" t="s">
        <v>21</v>
      </c>
      <c r="F304" s="203" t="s">
        <v>413</v>
      </c>
      <c r="G304" s="200"/>
      <c r="H304" s="204" t="s">
        <v>21</v>
      </c>
      <c r="I304" s="205"/>
      <c r="J304" s="200"/>
      <c r="K304" s="200"/>
      <c r="L304" s="206"/>
      <c r="M304" s="207"/>
      <c r="N304" s="208"/>
      <c r="O304" s="208"/>
      <c r="P304" s="208"/>
      <c r="Q304" s="208"/>
      <c r="R304" s="208"/>
      <c r="S304" s="208"/>
      <c r="T304" s="209"/>
      <c r="AT304" s="210" t="s">
        <v>158</v>
      </c>
      <c r="AU304" s="210" t="s">
        <v>82</v>
      </c>
      <c r="AV304" s="11" t="s">
        <v>75</v>
      </c>
      <c r="AW304" s="11" t="s">
        <v>34</v>
      </c>
      <c r="AX304" s="11" t="s">
        <v>70</v>
      </c>
      <c r="AY304" s="210" t="s">
        <v>149</v>
      </c>
    </row>
    <row r="305" spans="2:51" s="12" customFormat="1">
      <c r="B305" s="211"/>
      <c r="C305" s="212"/>
      <c r="D305" s="201" t="s">
        <v>158</v>
      </c>
      <c r="E305" s="213" t="s">
        <v>21</v>
      </c>
      <c r="F305" s="214" t="s">
        <v>414</v>
      </c>
      <c r="G305" s="212"/>
      <c r="H305" s="215">
        <v>51.45</v>
      </c>
      <c r="I305" s="216"/>
      <c r="J305" s="212"/>
      <c r="K305" s="212"/>
      <c r="L305" s="217"/>
      <c r="M305" s="218"/>
      <c r="N305" s="219"/>
      <c r="O305" s="219"/>
      <c r="P305" s="219"/>
      <c r="Q305" s="219"/>
      <c r="R305" s="219"/>
      <c r="S305" s="219"/>
      <c r="T305" s="220"/>
      <c r="AT305" s="221" t="s">
        <v>158</v>
      </c>
      <c r="AU305" s="221" t="s">
        <v>82</v>
      </c>
      <c r="AV305" s="12" t="s">
        <v>82</v>
      </c>
      <c r="AW305" s="12" t="s">
        <v>34</v>
      </c>
      <c r="AX305" s="12" t="s">
        <v>70</v>
      </c>
      <c r="AY305" s="221" t="s">
        <v>149</v>
      </c>
    </row>
    <row r="306" spans="2:51" s="11" customFormat="1">
      <c r="B306" s="199"/>
      <c r="C306" s="200"/>
      <c r="D306" s="201" t="s">
        <v>158</v>
      </c>
      <c r="E306" s="202" t="s">
        <v>21</v>
      </c>
      <c r="F306" s="203" t="s">
        <v>299</v>
      </c>
      <c r="G306" s="200"/>
      <c r="H306" s="204" t="s">
        <v>21</v>
      </c>
      <c r="I306" s="205"/>
      <c r="J306" s="200"/>
      <c r="K306" s="200"/>
      <c r="L306" s="206"/>
      <c r="M306" s="207"/>
      <c r="N306" s="208"/>
      <c r="O306" s="208"/>
      <c r="P306" s="208"/>
      <c r="Q306" s="208"/>
      <c r="R306" s="208"/>
      <c r="S306" s="208"/>
      <c r="T306" s="209"/>
      <c r="AT306" s="210" t="s">
        <v>158</v>
      </c>
      <c r="AU306" s="210" t="s">
        <v>82</v>
      </c>
      <c r="AV306" s="11" t="s">
        <v>75</v>
      </c>
      <c r="AW306" s="11" t="s">
        <v>34</v>
      </c>
      <c r="AX306" s="11" t="s">
        <v>70</v>
      </c>
      <c r="AY306" s="210" t="s">
        <v>149</v>
      </c>
    </row>
    <row r="307" spans="2:51" s="12" customFormat="1">
      <c r="B307" s="211"/>
      <c r="C307" s="212"/>
      <c r="D307" s="201" t="s">
        <v>158</v>
      </c>
      <c r="E307" s="213" t="s">
        <v>21</v>
      </c>
      <c r="F307" s="214" t="s">
        <v>312</v>
      </c>
      <c r="G307" s="212"/>
      <c r="H307" s="215">
        <v>-3.68</v>
      </c>
      <c r="I307" s="216"/>
      <c r="J307" s="212"/>
      <c r="K307" s="212"/>
      <c r="L307" s="217"/>
      <c r="M307" s="218"/>
      <c r="N307" s="219"/>
      <c r="O307" s="219"/>
      <c r="P307" s="219"/>
      <c r="Q307" s="219"/>
      <c r="R307" s="219"/>
      <c r="S307" s="219"/>
      <c r="T307" s="220"/>
      <c r="AT307" s="221" t="s">
        <v>158</v>
      </c>
      <c r="AU307" s="221" t="s">
        <v>82</v>
      </c>
      <c r="AV307" s="12" t="s">
        <v>82</v>
      </c>
      <c r="AW307" s="12" t="s">
        <v>34</v>
      </c>
      <c r="AX307" s="12" t="s">
        <v>70</v>
      </c>
      <c r="AY307" s="221" t="s">
        <v>149</v>
      </c>
    </row>
    <row r="308" spans="2:51" s="12" customFormat="1">
      <c r="B308" s="211"/>
      <c r="C308" s="212"/>
      <c r="D308" s="201" t="s">
        <v>158</v>
      </c>
      <c r="E308" s="213" t="s">
        <v>21</v>
      </c>
      <c r="F308" s="214" t="s">
        <v>415</v>
      </c>
      <c r="G308" s="212"/>
      <c r="H308" s="215">
        <v>-4.8</v>
      </c>
      <c r="I308" s="216"/>
      <c r="J308" s="212"/>
      <c r="K308" s="212"/>
      <c r="L308" s="217"/>
      <c r="M308" s="218"/>
      <c r="N308" s="219"/>
      <c r="O308" s="219"/>
      <c r="P308" s="219"/>
      <c r="Q308" s="219"/>
      <c r="R308" s="219"/>
      <c r="S308" s="219"/>
      <c r="T308" s="220"/>
      <c r="AT308" s="221" t="s">
        <v>158</v>
      </c>
      <c r="AU308" s="221" t="s">
        <v>82</v>
      </c>
      <c r="AV308" s="12" t="s">
        <v>82</v>
      </c>
      <c r="AW308" s="12" t="s">
        <v>34</v>
      </c>
      <c r="AX308" s="12" t="s">
        <v>70</v>
      </c>
      <c r="AY308" s="221" t="s">
        <v>149</v>
      </c>
    </row>
    <row r="309" spans="2:51" s="12" customFormat="1">
      <c r="B309" s="211"/>
      <c r="C309" s="212"/>
      <c r="D309" s="201" t="s">
        <v>158</v>
      </c>
      <c r="E309" s="213" t="s">
        <v>21</v>
      </c>
      <c r="F309" s="214" t="s">
        <v>416</v>
      </c>
      <c r="G309" s="212"/>
      <c r="H309" s="215">
        <v>-1.5</v>
      </c>
      <c r="I309" s="216"/>
      <c r="J309" s="212"/>
      <c r="K309" s="212"/>
      <c r="L309" s="217"/>
      <c r="M309" s="218"/>
      <c r="N309" s="219"/>
      <c r="O309" s="219"/>
      <c r="P309" s="219"/>
      <c r="Q309" s="219"/>
      <c r="R309" s="219"/>
      <c r="S309" s="219"/>
      <c r="T309" s="220"/>
      <c r="AT309" s="221" t="s">
        <v>158</v>
      </c>
      <c r="AU309" s="221" t="s">
        <v>82</v>
      </c>
      <c r="AV309" s="12" t="s">
        <v>82</v>
      </c>
      <c r="AW309" s="12" t="s">
        <v>34</v>
      </c>
      <c r="AX309" s="12" t="s">
        <v>70</v>
      </c>
      <c r="AY309" s="221" t="s">
        <v>149</v>
      </c>
    </row>
    <row r="310" spans="2:51" s="12" customFormat="1">
      <c r="B310" s="211"/>
      <c r="C310" s="212"/>
      <c r="D310" s="201" t="s">
        <v>158</v>
      </c>
      <c r="E310" s="213" t="s">
        <v>21</v>
      </c>
      <c r="F310" s="214" t="s">
        <v>417</v>
      </c>
      <c r="G310" s="212"/>
      <c r="H310" s="215">
        <v>-1.4</v>
      </c>
      <c r="I310" s="216"/>
      <c r="J310" s="212"/>
      <c r="K310" s="212"/>
      <c r="L310" s="217"/>
      <c r="M310" s="218"/>
      <c r="N310" s="219"/>
      <c r="O310" s="219"/>
      <c r="P310" s="219"/>
      <c r="Q310" s="219"/>
      <c r="R310" s="219"/>
      <c r="S310" s="219"/>
      <c r="T310" s="220"/>
      <c r="AT310" s="221" t="s">
        <v>158</v>
      </c>
      <c r="AU310" s="221" t="s">
        <v>82</v>
      </c>
      <c r="AV310" s="12" t="s">
        <v>82</v>
      </c>
      <c r="AW310" s="12" t="s">
        <v>34</v>
      </c>
      <c r="AX310" s="12" t="s">
        <v>70</v>
      </c>
      <c r="AY310" s="221" t="s">
        <v>149</v>
      </c>
    </row>
    <row r="311" spans="2:51" s="12" customFormat="1">
      <c r="B311" s="211"/>
      <c r="C311" s="212"/>
      <c r="D311" s="201" t="s">
        <v>158</v>
      </c>
      <c r="E311" s="213" t="s">
        <v>21</v>
      </c>
      <c r="F311" s="214" t="s">
        <v>418</v>
      </c>
      <c r="G311" s="212"/>
      <c r="H311" s="215">
        <v>-2</v>
      </c>
      <c r="I311" s="216"/>
      <c r="J311" s="212"/>
      <c r="K311" s="212"/>
      <c r="L311" s="217"/>
      <c r="M311" s="218"/>
      <c r="N311" s="219"/>
      <c r="O311" s="219"/>
      <c r="P311" s="219"/>
      <c r="Q311" s="219"/>
      <c r="R311" s="219"/>
      <c r="S311" s="219"/>
      <c r="T311" s="220"/>
      <c r="AT311" s="221" t="s">
        <v>158</v>
      </c>
      <c r="AU311" s="221" t="s">
        <v>82</v>
      </c>
      <c r="AV311" s="12" t="s">
        <v>82</v>
      </c>
      <c r="AW311" s="12" t="s">
        <v>34</v>
      </c>
      <c r="AX311" s="12" t="s">
        <v>70</v>
      </c>
      <c r="AY311" s="221" t="s">
        <v>149</v>
      </c>
    </row>
    <row r="312" spans="2:51" s="11" customFormat="1">
      <c r="B312" s="199"/>
      <c r="C312" s="200"/>
      <c r="D312" s="201" t="s">
        <v>158</v>
      </c>
      <c r="E312" s="202" t="s">
        <v>21</v>
      </c>
      <c r="F312" s="203" t="s">
        <v>419</v>
      </c>
      <c r="G312" s="200"/>
      <c r="H312" s="204" t="s">
        <v>21</v>
      </c>
      <c r="I312" s="205"/>
      <c r="J312" s="200"/>
      <c r="K312" s="200"/>
      <c r="L312" s="206"/>
      <c r="M312" s="207"/>
      <c r="N312" s="208"/>
      <c r="O312" s="208"/>
      <c r="P312" s="208"/>
      <c r="Q312" s="208"/>
      <c r="R312" s="208"/>
      <c r="S312" s="208"/>
      <c r="T312" s="209"/>
      <c r="AT312" s="210" t="s">
        <v>158</v>
      </c>
      <c r="AU312" s="210" t="s">
        <v>82</v>
      </c>
      <c r="AV312" s="11" t="s">
        <v>75</v>
      </c>
      <c r="AW312" s="11" t="s">
        <v>34</v>
      </c>
      <c r="AX312" s="11" t="s">
        <v>70</v>
      </c>
      <c r="AY312" s="210" t="s">
        <v>149</v>
      </c>
    </row>
    <row r="313" spans="2:51" s="12" customFormat="1">
      <c r="B313" s="211"/>
      <c r="C313" s="212"/>
      <c r="D313" s="201" t="s">
        <v>158</v>
      </c>
      <c r="E313" s="213" t="s">
        <v>21</v>
      </c>
      <c r="F313" s="214" t="s">
        <v>420</v>
      </c>
      <c r="G313" s="212"/>
      <c r="H313" s="215">
        <v>27.6</v>
      </c>
      <c r="I313" s="216"/>
      <c r="J313" s="212"/>
      <c r="K313" s="212"/>
      <c r="L313" s="217"/>
      <c r="M313" s="218"/>
      <c r="N313" s="219"/>
      <c r="O313" s="219"/>
      <c r="P313" s="219"/>
      <c r="Q313" s="219"/>
      <c r="R313" s="219"/>
      <c r="S313" s="219"/>
      <c r="T313" s="220"/>
      <c r="AT313" s="221" t="s">
        <v>158</v>
      </c>
      <c r="AU313" s="221" t="s">
        <v>82</v>
      </c>
      <c r="AV313" s="12" t="s">
        <v>82</v>
      </c>
      <c r="AW313" s="12" t="s">
        <v>34</v>
      </c>
      <c r="AX313" s="12" t="s">
        <v>70</v>
      </c>
      <c r="AY313" s="221" t="s">
        <v>149</v>
      </c>
    </row>
    <row r="314" spans="2:51" s="11" customFormat="1">
      <c r="B314" s="199"/>
      <c r="C314" s="200"/>
      <c r="D314" s="201" t="s">
        <v>158</v>
      </c>
      <c r="E314" s="202" t="s">
        <v>21</v>
      </c>
      <c r="F314" s="203" t="s">
        <v>299</v>
      </c>
      <c r="G314" s="200"/>
      <c r="H314" s="204" t="s">
        <v>21</v>
      </c>
      <c r="I314" s="205"/>
      <c r="J314" s="200"/>
      <c r="K314" s="200"/>
      <c r="L314" s="206"/>
      <c r="M314" s="207"/>
      <c r="N314" s="208"/>
      <c r="O314" s="208"/>
      <c r="P314" s="208"/>
      <c r="Q314" s="208"/>
      <c r="R314" s="208"/>
      <c r="S314" s="208"/>
      <c r="T314" s="209"/>
      <c r="AT314" s="210" t="s">
        <v>158</v>
      </c>
      <c r="AU314" s="210" t="s">
        <v>82</v>
      </c>
      <c r="AV314" s="11" t="s">
        <v>75</v>
      </c>
      <c r="AW314" s="11" t="s">
        <v>34</v>
      </c>
      <c r="AX314" s="11" t="s">
        <v>70</v>
      </c>
      <c r="AY314" s="210" t="s">
        <v>149</v>
      </c>
    </row>
    <row r="315" spans="2:51" s="12" customFormat="1">
      <c r="B315" s="211"/>
      <c r="C315" s="212"/>
      <c r="D315" s="201" t="s">
        <v>158</v>
      </c>
      <c r="E315" s="213" t="s">
        <v>21</v>
      </c>
      <c r="F315" s="214" t="s">
        <v>421</v>
      </c>
      <c r="G315" s="212"/>
      <c r="H315" s="215">
        <v>-1.6</v>
      </c>
      <c r="I315" s="216"/>
      <c r="J315" s="212"/>
      <c r="K315" s="212"/>
      <c r="L315" s="217"/>
      <c r="M315" s="218"/>
      <c r="N315" s="219"/>
      <c r="O315" s="219"/>
      <c r="P315" s="219"/>
      <c r="Q315" s="219"/>
      <c r="R315" s="219"/>
      <c r="S315" s="219"/>
      <c r="T315" s="220"/>
      <c r="AT315" s="221" t="s">
        <v>158</v>
      </c>
      <c r="AU315" s="221" t="s">
        <v>82</v>
      </c>
      <c r="AV315" s="12" t="s">
        <v>82</v>
      </c>
      <c r="AW315" s="12" t="s">
        <v>34</v>
      </c>
      <c r="AX315" s="12" t="s">
        <v>70</v>
      </c>
      <c r="AY315" s="221" t="s">
        <v>149</v>
      </c>
    </row>
    <row r="316" spans="2:51" s="12" customFormat="1">
      <c r="B316" s="211"/>
      <c r="C316" s="212"/>
      <c r="D316" s="201" t="s">
        <v>158</v>
      </c>
      <c r="E316" s="213" t="s">
        <v>21</v>
      </c>
      <c r="F316" s="214" t="s">
        <v>416</v>
      </c>
      <c r="G316" s="212"/>
      <c r="H316" s="215">
        <v>-1.5</v>
      </c>
      <c r="I316" s="216"/>
      <c r="J316" s="212"/>
      <c r="K316" s="212"/>
      <c r="L316" s="217"/>
      <c r="M316" s="218"/>
      <c r="N316" s="219"/>
      <c r="O316" s="219"/>
      <c r="P316" s="219"/>
      <c r="Q316" s="219"/>
      <c r="R316" s="219"/>
      <c r="S316" s="219"/>
      <c r="T316" s="220"/>
      <c r="AT316" s="221" t="s">
        <v>158</v>
      </c>
      <c r="AU316" s="221" t="s">
        <v>82</v>
      </c>
      <c r="AV316" s="12" t="s">
        <v>82</v>
      </c>
      <c r="AW316" s="12" t="s">
        <v>34</v>
      </c>
      <c r="AX316" s="12" t="s">
        <v>70</v>
      </c>
      <c r="AY316" s="221" t="s">
        <v>149</v>
      </c>
    </row>
    <row r="317" spans="2:51" s="11" customFormat="1">
      <c r="B317" s="199"/>
      <c r="C317" s="200"/>
      <c r="D317" s="201" t="s">
        <v>158</v>
      </c>
      <c r="E317" s="202" t="s">
        <v>21</v>
      </c>
      <c r="F317" s="203" t="s">
        <v>422</v>
      </c>
      <c r="G317" s="200"/>
      <c r="H317" s="204" t="s">
        <v>21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158</v>
      </c>
      <c r="AU317" s="210" t="s">
        <v>82</v>
      </c>
      <c r="AV317" s="11" t="s">
        <v>75</v>
      </c>
      <c r="AW317" s="11" t="s">
        <v>34</v>
      </c>
      <c r="AX317" s="11" t="s">
        <v>70</v>
      </c>
      <c r="AY317" s="210" t="s">
        <v>149</v>
      </c>
    </row>
    <row r="318" spans="2:51" s="12" customFormat="1">
      <c r="B318" s="211"/>
      <c r="C318" s="212"/>
      <c r="D318" s="201" t="s">
        <v>158</v>
      </c>
      <c r="E318" s="213" t="s">
        <v>21</v>
      </c>
      <c r="F318" s="214" t="s">
        <v>423</v>
      </c>
      <c r="G318" s="212"/>
      <c r="H318" s="215">
        <v>65.849999999999994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158</v>
      </c>
      <c r="AU318" s="221" t="s">
        <v>82</v>
      </c>
      <c r="AV318" s="12" t="s">
        <v>82</v>
      </c>
      <c r="AW318" s="12" t="s">
        <v>34</v>
      </c>
      <c r="AX318" s="12" t="s">
        <v>70</v>
      </c>
      <c r="AY318" s="221" t="s">
        <v>149</v>
      </c>
    </row>
    <row r="319" spans="2:51" s="11" customFormat="1">
      <c r="B319" s="199"/>
      <c r="C319" s="200"/>
      <c r="D319" s="201" t="s">
        <v>158</v>
      </c>
      <c r="E319" s="202" t="s">
        <v>21</v>
      </c>
      <c r="F319" s="203" t="s">
        <v>299</v>
      </c>
      <c r="G319" s="200"/>
      <c r="H319" s="204" t="s">
        <v>21</v>
      </c>
      <c r="I319" s="205"/>
      <c r="J319" s="200"/>
      <c r="K319" s="200"/>
      <c r="L319" s="206"/>
      <c r="M319" s="207"/>
      <c r="N319" s="208"/>
      <c r="O319" s="208"/>
      <c r="P319" s="208"/>
      <c r="Q319" s="208"/>
      <c r="R319" s="208"/>
      <c r="S319" s="208"/>
      <c r="T319" s="209"/>
      <c r="AT319" s="210" t="s">
        <v>158</v>
      </c>
      <c r="AU319" s="210" t="s">
        <v>82</v>
      </c>
      <c r="AV319" s="11" t="s">
        <v>75</v>
      </c>
      <c r="AW319" s="11" t="s">
        <v>34</v>
      </c>
      <c r="AX319" s="11" t="s">
        <v>70</v>
      </c>
      <c r="AY319" s="210" t="s">
        <v>149</v>
      </c>
    </row>
    <row r="320" spans="2:51" s="12" customFormat="1">
      <c r="B320" s="211"/>
      <c r="C320" s="212"/>
      <c r="D320" s="201" t="s">
        <v>158</v>
      </c>
      <c r="E320" s="213" t="s">
        <v>21</v>
      </c>
      <c r="F320" s="214" t="s">
        <v>421</v>
      </c>
      <c r="G320" s="212"/>
      <c r="H320" s="215">
        <v>-1.6</v>
      </c>
      <c r="I320" s="216"/>
      <c r="J320" s="212"/>
      <c r="K320" s="212"/>
      <c r="L320" s="217"/>
      <c r="M320" s="218"/>
      <c r="N320" s="219"/>
      <c r="O320" s="219"/>
      <c r="P320" s="219"/>
      <c r="Q320" s="219"/>
      <c r="R320" s="219"/>
      <c r="S320" s="219"/>
      <c r="T320" s="220"/>
      <c r="AT320" s="221" t="s">
        <v>158</v>
      </c>
      <c r="AU320" s="221" t="s">
        <v>82</v>
      </c>
      <c r="AV320" s="12" t="s">
        <v>82</v>
      </c>
      <c r="AW320" s="12" t="s">
        <v>34</v>
      </c>
      <c r="AX320" s="12" t="s">
        <v>70</v>
      </c>
      <c r="AY320" s="221" t="s">
        <v>149</v>
      </c>
    </row>
    <row r="321" spans="2:51" s="12" customFormat="1">
      <c r="B321" s="211"/>
      <c r="C321" s="212"/>
      <c r="D321" s="201" t="s">
        <v>158</v>
      </c>
      <c r="E321" s="213" t="s">
        <v>21</v>
      </c>
      <c r="F321" s="214" t="s">
        <v>424</v>
      </c>
      <c r="G321" s="212"/>
      <c r="H321" s="215">
        <v>-1.2</v>
      </c>
      <c r="I321" s="216"/>
      <c r="J321" s="212"/>
      <c r="K321" s="212"/>
      <c r="L321" s="217"/>
      <c r="M321" s="218"/>
      <c r="N321" s="219"/>
      <c r="O321" s="219"/>
      <c r="P321" s="219"/>
      <c r="Q321" s="219"/>
      <c r="R321" s="219"/>
      <c r="S321" s="219"/>
      <c r="T321" s="220"/>
      <c r="AT321" s="221" t="s">
        <v>158</v>
      </c>
      <c r="AU321" s="221" t="s">
        <v>82</v>
      </c>
      <c r="AV321" s="12" t="s">
        <v>82</v>
      </c>
      <c r="AW321" s="12" t="s">
        <v>34</v>
      </c>
      <c r="AX321" s="12" t="s">
        <v>70</v>
      </c>
      <c r="AY321" s="221" t="s">
        <v>149</v>
      </c>
    </row>
    <row r="322" spans="2:51" s="11" customFormat="1">
      <c r="B322" s="199"/>
      <c r="C322" s="200"/>
      <c r="D322" s="201" t="s">
        <v>158</v>
      </c>
      <c r="E322" s="202" t="s">
        <v>21</v>
      </c>
      <c r="F322" s="203" t="s">
        <v>425</v>
      </c>
      <c r="G322" s="200"/>
      <c r="H322" s="204" t="s">
        <v>21</v>
      </c>
      <c r="I322" s="205"/>
      <c r="J322" s="200"/>
      <c r="K322" s="200"/>
      <c r="L322" s="206"/>
      <c r="M322" s="207"/>
      <c r="N322" s="208"/>
      <c r="O322" s="208"/>
      <c r="P322" s="208"/>
      <c r="Q322" s="208"/>
      <c r="R322" s="208"/>
      <c r="S322" s="208"/>
      <c r="T322" s="209"/>
      <c r="AT322" s="210" t="s">
        <v>158</v>
      </c>
      <c r="AU322" s="210" t="s">
        <v>82</v>
      </c>
      <c r="AV322" s="11" t="s">
        <v>75</v>
      </c>
      <c r="AW322" s="11" t="s">
        <v>34</v>
      </c>
      <c r="AX322" s="11" t="s">
        <v>70</v>
      </c>
      <c r="AY322" s="210" t="s">
        <v>149</v>
      </c>
    </row>
    <row r="323" spans="2:51" s="12" customFormat="1">
      <c r="B323" s="211"/>
      <c r="C323" s="212"/>
      <c r="D323" s="201" t="s">
        <v>158</v>
      </c>
      <c r="E323" s="213" t="s">
        <v>21</v>
      </c>
      <c r="F323" s="214" t="s">
        <v>426</v>
      </c>
      <c r="G323" s="212"/>
      <c r="H323" s="215">
        <v>32.700000000000003</v>
      </c>
      <c r="I323" s="216"/>
      <c r="J323" s="212"/>
      <c r="K323" s="212"/>
      <c r="L323" s="217"/>
      <c r="M323" s="218"/>
      <c r="N323" s="219"/>
      <c r="O323" s="219"/>
      <c r="P323" s="219"/>
      <c r="Q323" s="219"/>
      <c r="R323" s="219"/>
      <c r="S323" s="219"/>
      <c r="T323" s="220"/>
      <c r="AT323" s="221" t="s">
        <v>158</v>
      </c>
      <c r="AU323" s="221" t="s">
        <v>82</v>
      </c>
      <c r="AV323" s="12" t="s">
        <v>82</v>
      </c>
      <c r="AW323" s="12" t="s">
        <v>34</v>
      </c>
      <c r="AX323" s="12" t="s">
        <v>70</v>
      </c>
      <c r="AY323" s="221" t="s">
        <v>149</v>
      </c>
    </row>
    <row r="324" spans="2:51" s="11" customFormat="1">
      <c r="B324" s="199"/>
      <c r="C324" s="200"/>
      <c r="D324" s="201" t="s">
        <v>158</v>
      </c>
      <c r="E324" s="202" t="s">
        <v>21</v>
      </c>
      <c r="F324" s="203" t="s">
        <v>299</v>
      </c>
      <c r="G324" s="200"/>
      <c r="H324" s="204" t="s">
        <v>21</v>
      </c>
      <c r="I324" s="205"/>
      <c r="J324" s="200"/>
      <c r="K324" s="200"/>
      <c r="L324" s="206"/>
      <c r="M324" s="207"/>
      <c r="N324" s="208"/>
      <c r="O324" s="208"/>
      <c r="P324" s="208"/>
      <c r="Q324" s="208"/>
      <c r="R324" s="208"/>
      <c r="S324" s="208"/>
      <c r="T324" s="209"/>
      <c r="AT324" s="210" t="s">
        <v>158</v>
      </c>
      <c r="AU324" s="210" t="s">
        <v>82</v>
      </c>
      <c r="AV324" s="11" t="s">
        <v>75</v>
      </c>
      <c r="AW324" s="11" t="s">
        <v>34</v>
      </c>
      <c r="AX324" s="11" t="s">
        <v>70</v>
      </c>
      <c r="AY324" s="210" t="s">
        <v>149</v>
      </c>
    </row>
    <row r="325" spans="2:51" s="12" customFormat="1">
      <c r="B325" s="211"/>
      <c r="C325" s="212"/>
      <c r="D325" s="201" t="s">
        <v>158</v>
      </c>
      <c r="E325" s="213" t="s">
        <v>21</v>
      </c>
      <c r="F325" s="214" t="s">
        <v>417</v>
      </c>
      <c r="G325" s="212"/>
      <c r="H325" s="215">
        <v>-1.4</v>
      </c>
      <c r="I325" s="216"/>
      <c r="J325" s="212"/>
      <c r="K325" s="212"/>
      <c r="L325" s="217"/>
      <c r="M325" s="218"/>
      <c r="N325" s="219"/>
      <c r="O325" s="219"/>
      <c r="P325" s="219"/>
      <c r="Q325" s="219"/>
      <c r="R325" s="219"/>
      <c r="S325" s="219"/>
      <c r="T325" s="220"/>
      <c r="AT325" s="221" t="s">
        <v>158</v>
      </c>
      <c r="AU325" s="221" t="s">
        <v>82</v>
      </c>
      <c r="AV325" s="12" t="s">
        <v>82</v>
      </c>
      <c r="AW325" s="12" t="s">
        <v>34</v>
      </c>
      <c r="AX325" s="12" t="s">
        <v>70</v>
      </c>
      <c r="AY325" s="221" t="s">
        <v>149</v>
      </c>
    </row>
    <row r="326" spans="2:51" s="12" customFormat="1">
      <c r="B326" s="211"/>
      <c r="C326" s="212"/>
      <c r="D326" s="201" t="s">
        <v>158</v>
      </c>
      <c r="E326" s="213" t="s">
        <v>21</v>
      </c>
      <c r="F326" s="214" t="s">
        <v>427</v>
      </c>
      <c r="G326" s="212"/>
      <c r="H326" s="215">
        <v>-0.6</v>
      </c>
      <c r="I326" s="216"/>
      <c r="J326" s="212"/>
      <c r="K326" s="212"/>
      <c r="L326" s="217"/>
      <c r="M326" s="218"/>
      <c r="N326" s="219"/>
      <c r="O326" s="219"/>
      <c r="P326" s="219"/>
      <c r="Q326" s="219"/>
      <c r="R326" s="219"/>
      <c r="S326" s="219"/>
      <c r="T326" s="220"/>
      <c r="AT326" s="221" t="s">
        <v>158</v>
      </c>
      <c r="AU326" s="221" t="s">
        <v>82</v>
      </c>
      <c r="AV326" s="12" t="s">
        <v>82</v>
      </c>
      <c r="AW326" s="12" t="s">
        <v>34</v>
      </c>
      <c r="AX326" s="12" t="s">
        <v>70</v>
      </c>
      <c r="AY326" s="221" t="s">
        <v>149</v>
      </c>
    </row>
    <row r="327" spans="2:51" s="11" customFormat="1">
      <c r="B327" s="199"/>
      <c r="C327" s="200"/>
      <c r="D327" s="201" t="s">
        <v>158</v>
      </c>
      <c r="E327" s="202" t="s">
        <v>21</v>
      </c>
      <c r="F327" s="203" t="s">
        <v>428</v>
      </c>
      <c r="G327" s="200"/>
      <c r="H327" s="204" t="s">
        <v>21</v>
      </c>
      <c r="I327" s="205"/>
      <c r="J327" s="200"/>
      <c r="K327" s="200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158</v>
      </c>
      <c r="AU327" s="210" t="s">
        <v>82</v>
      </c>
      <c r="AV327" s="11" t="s">
        <v>75</v>
      </c>
      <c r="AW327" s="11" t="s">
        <v>34</v>
      </c>
      <c r="AX327" s="11" t="s">
        <v>70</v>
      </c>
      <c r="AY327" s="210" t="s">
        <v>149</v>
      </c>
    </row>
    <row r="328" spans="2:51" s="12" customFormat="1">
      <c r="B328" s="211"/>
      <c r="C328" s="212"/>
      <c r="D328" s="201" t="s">
        <v>158</v>
      </c>
      <c r="E328" s="213" t="s">
        <v>21</v>
      </c>
      <c r="F328" s="214" t="s">
        <v>429</v>
      </c>
      <c r="G328" s="212"/>
      <c r="H328" s="215">
        <v>28.2</v>
      </c>
      <c r="I328" s="216"/>
      <c r="J328" s="212"/>
      <c r="K328" s="212"/>
      <c r="L328" s="217"/>
      <c r="M328" s="218"/>
      <c r="N328" s="219"/>
      <c r="O328" s="219"/>
      <c r="P328" s="219"/>
      <c r="Q328" s="219"/>
      <c r="R328" s="219"/>
      <c r="S328" s="219"/>
      <c r="T328" s="220"/>
      <c r="AT328" s="221" t="s">
        <v>158</v>
      </c>
      <c r="AU328" s="221" t="s">
        <v>82</v>
      </c>
      <c r="AV328" s="12" t="s">
        <v>82</v>
      </c>
      <c r="AW328" s="12" t="s">
        <v>34</v>
      </c>
      <c r="AX328" s="12" t="s">
        <v>70</v>
      </c>
      <c r="AY328" s="221" t="s">
        <v>149</v>
      </c>
    </row>
    <row r="329" spans="2:51" s="11" customFormat="1">
      <c r="B329" s="199"/>
      <c r="C329" s="200"/>
      <c r="D329" s="201" t="s">
        <v>158</v>
      </c>
      <c r="E329" s="202" t="s">
        <v>21</v>
      </c>
      <c r="F329" s="203" t="s">
        <v>299</v>
      </c>
      <c r="G329" s="200"/>
      <c r="H329" s="204" t="s">
        <v>21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158</v>
      </c>
      <c r="AU329" s="210" t="s">
        <v>82</v>
      </c>
      <c r="AV329" s="11" t="s">
        <v>75</v>
      </c>
      <c r="AW329" s="11" t="s">
        <v>34</v>
      </c>
      <c r="AX329" s="11" t="s">
        <v>70</v>
      </c>
      <c r="AY329" s="210" t="s">
        <v>149</v>
      </c>
    </row>
    <row r="330" spans="2:51" s="12" customFormat="1">
      <c r="B330" s="211"/>
      <c r="C330" s="212"/>
      <c r="D330" s="201" t="s">
        <v>158</v>
      </c>
      <c r="E330" s="213" t="s">
        <v>21</v>
      </c>
      <c r="F330" s="214" t="s">
        <v>417</v>
      </c>
      <c r="G330" s="212"/>
      <c r="H330" s="215">
        <v>-1.4</v>
      </c>
      <c r="I330" s="216"/>
      <c r="J330" s="212"/>
      <c r="K330" s="212"/>
      <c r="L330" s="217"/>
      <c r="M330" s="218"/>
      <c r="N330" s="219"/>
      <c r="O330" s="219"/>
      <c r="P330" s="219"/>
      <c r="Q330" s="219"/>
      <c r="R330" s="219"/>
      <c r="S330" s="219"/>
      <c r="T330" s="220"/>
      <c r="AT330" s="221" t="s">
        <v>158</v>
      </c>
      <c r="AU330" s="221" t="s">
        <v>82</v>
      </c>
      <c r="AV330" s="12" t="s">
        <v>82</v>
      </c>
      <c r="AW330" s="12" t="s">
        <v>34</v>
      </c>
      <c r="AX330" s="12" t="s">
        <v>70</v>
      </c>
      <c r="AY330" s="221" t="s">
        <v>149</v>
      </c>
    </row>
    <row r="331" spans="2:51" s="11" customFormat="1">
      <c r="B331" s="199"/>
      <c r="C331" s="200"/>
      <c r="D331" s="201" t="s">
        <v>158</v>
      </c>
      <c r="E331" s="202" t="s">
        <v>21</v>
      </c>
      <c r="F331" s="203" t="s">
        <v>430</v>
      </c>
      <c r="G331" s="200"/>
      <c r="H331" s="204" t="s">
        <v>21</v>
      </c>
      <c r="I331" s="205"/>
      <c r="J331" s="200"/>
      <c r="K331" s="200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158</v>
      </c>
      <c r="AU331" s="210" t="s">
        <v>82</v>
      </c>
      <c r="AV331" s="11" t="s">
        <v>75</v>
      </c>
      <c r="AW331" s="11" t="s">
        <v>34</v>
      </c>
      <c r="AX331" s="11" t="s">
        <v>70</v>
      </c>
      <c r="AY331" s="210" t="s">
        <v>149</v>
      </c>
    </row>
    <row r="332" spans="2:51" s="12" customFormat="1">
      <c r="B332" s="211"/>
      <c r="C332" s="212"/>
      <c r="D332" s="201" t="s">
        <v>158</v>
      </c>
      <c r="E332" s="213" t="s">
        <v>21</v>
      </c>
      <c r="F332" s="214" t="s">
        <v>431</v>
      </c>
      <c r="G332" s="212"/>
      <c r="H332" s="215">
        <v>21.6</v>
      </c>
      <c r="I332" s="216"/>
      <c r="J332" s="212"/>
      <c r="K332" s="212"/>
      <c r="L332" s="217"/>
      <c r="M332" s="218"/>
      <c r="N332" s="219"/>
      <c r="O332" s="219"/>
      <c r="P332" s="219"/>
      <c r="Q332" s="219"/>
      <c r="R332" s="219"/>
      <c r="S332" s="219"/>
      <c r="T332" s="220"/>
      <c r="AT332" s="221" t="s">
        <v>158</v>
      </c>
      <c r="AU332" s="221" t="s">
        <v>82</v>
      </c>
      <c r="AV332" s="12" t="s">
        <v>82</v>
      </c>
      <c r="AW332" s="12" t="s">
        <v>34</v>
      </c>
      <c r="AX332" s="12" t="s">
        <v>70</v>
      </c>
      <c r="AY332" s="221" t="s">
        <v>149</v>
      </c>
    </row>
    <row r="333" spans="2:51" s="11" customFormat="1">
      <c r="B333" s="199"/>
      <c r="C333" s="200"/>
      <c r="D333" s="201" t="s">
        <v>158</v>
      </c>
      <c r="E333" s="202" t="s">
        <v>21</v>
      </c>
      <c r="F333" s="203" t="s">
        <v>299</v>
      </c>
      <c r="G333" s="200"/>
      <c r="H333" s="204" t="s">
        <v>21</v>
      </c>
      <c r="I333" s="205"/>
      <c r="J333" s="200"/>
      <c r="K333" s="200"/>
      <c r="L333" s="206"/>
      <c r="M333" s="207"/>
      <c r="N333" s="208"/>
      <c r="O333" s="208"/>
      <c r="P333" s="208"/>
      <c r="Q333" s="208"/>
      <c r="R333" s="208"/>
      <c r="S333" s="208"/>
      <c r="T333" s="209"/>
      <c r="AT333" s="210" t="s">
        <v>158</v>
      </c>
      <c r="AU333" s="210" t="s">
        <v>82</v>
      </c>
      <c r="AV333" s="11" t="s">
        <v>75</v>
      </c>
      <c r="AW333" s="11" t="s">
        <v>34</v>
      </c>
      <c r="AX333" s="11" t="s">
        <v>70</v>
      </c>
      <c r="AY333" s="210" t="s">
        <v>149</v>
      </c>
    </row>
    <row r="334" spans="2:51" s="12" customFormat="1">
      <c r="B334" s="211"/>
      <c r="C334" s="212"/>
      <c r="D334" s="201" t="s">
        <v>158</v>
      </c>
      <c r="E334" s="213" t="s">
        <v>21</v>
      </c>
      <c r="F334" s="214" t="s">
        <v>421</v>
      </c>
      <c r="G334" s="212"/>
      <c r="H334" s="215">
        <v>-1.6</v>
      </c>
      <c r="I334" s="216"/>
      <c r="J334" s="212"/>
      <c r="K334" s="212"/>
      <c r="L334" s="217"/>
      <c r="M334" s="218"/>
      <c r="N334" s="219"/>
      <c r="O334" s="219"/>
      <c r="P334" s="219"/>
      <c r="Q334" s="219"/>
      <c r="R334" s="219"/>
      <c r="S334" s="219"/>
      <c r="T334" s="220"/>
      <c r="AT334" s="221" t="s">
        <v>158</v>
      </c>
      <c r="AU334" s="221" t="s">
        <v>82</v>
      </c>
      <c r="AV334" s="12" t="s">
        <v>82</v>
      </c>
      <c r="AW334" s="12" t="s">
        <v>34</v>
      </c>
      <c r="AX334" s="12" t="s">
        <v>70</v>
      </c>
      <c r="AY334" s="221" t="s">
        <v>149</v>
      </c>
    </row>
    <row r="335" spans="2:51" s="11" customFormat="1">
      <c r="B335" s="199"/>
      <c r="C335" s="200"/>
      <c r="D335" s="201" t="s">
        <v>158</v>
      </c>
      <c r="E335" s="202" t="s">
        <v>21</v>
      </c>
      <c r="F335" s="203" t="s">
        <v>432</v>
      </c>
      <c r="G335" s="200"/>
      <c r="H335" s="204" t="s">
        <v>21</v>
      </c>
      <c r="I335" s="205"/>
      <c r="J335" s="200"/>
      <c r="K335" s="200"/>
      <c r="L335" s="206"/>
      <c r="M335" s="207"/>
      <c r="N335" s="208"/>
      <c r="O335" s="208"/>
      <c r="P335" s="208"/>
      <c r="Q335" s="208"/>
      <c r="R335" s="208"/>
      <c r="S335" s="208"/>
      <c r="T335" s="209"/>
      <c r="AT335" s="210" t="s">
        <v>158</v>
      </c>
      <c r="AU335" s="210" t="s">
        <v>82</v>
      </c>
      <c r="AV335" s="11" t="s">
        <v>75</v>
      </c>
      <c r="AW335" s="11" t="s">
        <v>34</v>
      </c>
      <c r="AX335" s="11" t="s">
        <v>70</v>
      </c>
      <c r="AY335" s="210" t="s">
        <v>149</v>
      </c>
    </row>
    <row r="336" spans="2:51" s="12" customFormat="1">
      <c r="B336" s="211"/>
      <c r="C336" s="212"/>
      <c r="D336" s="201" t="s">
        <v>158</v>
      </c>
      <c r="E336" s="213" t="s">
        <v>21</v>
      </c>
      <c r="F336" s="214" t="s">
        <v>433</v>
      </c>
      <c r="G336" s="212"/>
      <c r="H336" s="215">
        <v>158.54400000000001</v>
      </c>
      <c r="I336" s="216"/>
      <c r="J336" s="212"/>
      <c r="K336" s="212"/>
      <c r="L336" s="217"/>
      <c r="M336" s="218"/>
      <c r="N336" s="219"/>
      <c r="O336" s="219"/>
      <c r="P336" s="219"/>
      <c r="Q336" s="219"/>
      <c r="R336" s="219"/>
      <c r="S336" s="219"/>
      <c r="T336" s="220"/>
      <c r="AT336" s="221" t="s">
        <v>158</v>
      </c>
      <c r="AU336" s="221" t="s">
        <v>82</v>
      </c>
      <c r="AV336" s="12" t="s">
        <v>82</v>
      </c>
      <c r="AW336" s="12" t="s">
        <v>34</v>
      </c>
      <c r="AX336" s="12" t="s">
        <v>70</v>
      </c>
      <c r="AY336" s="221" t="s">
        <v>149</v>
      </c>
    </row>
    <row r="337" spans="2:65" s="11" customFormat="1">
      <c r="B337" s="199"/>
      <c r="C337" s="200"/>
      <c r="D337" s="201" t="s">
        <v>158</v>
      </c>
      <c r="E337" s="202" t="s">
        <v>21</v>
      </c>
      <c r="F337" s="203" t="s">
        <v>299</v>
      </c>
      <c r="G337" s="200"/>
      <c r="H337" s="204" t="s">
        <v>21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158</v>
      </c>
      <c r="AU337" s="210" t="s">
        <v>82</v>
      </c>
      <c r="AV337" s="11" t="s">
        <v>75</v>
      </c>
      <c r="AW337" s="11" t="s">
        <v>34</v>
      </c>
      <c r="AX337" s="11" t="s">
        <v>70</v>
      </c>
      <c r="AY337" s="210" t="s">
        <v>149</v>
      </c>
    </row>
    <row r="338" spans="2:65" s="12" customFormat="1">
      <c r="B338" s="211"/>
      <c r="C338" s="212"/>
      <c r="D338" s="201" t="s">
        <v>158</v>
      </c>
      <c r="E338" s="213" t="s">
        <v>21</v>
      </c>
      <c r="F338" s="214" t="s">
        <v>434</v>
      </c>
      <c r="G338" s="212"/>
      <c r="H338" s="215">
        <v>-21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158</v>
      </c>
      <c r="AU338" s="221" t="s">
        <v>82</v>
      </c>
      <c r="AV338" s="12" t="s">
        <v>82</v>
      </c>
      <c r="AW338" s="12" t="s">
        <v>34</v>
      </c>
      <c r="AX338" s="12" t="s">
        <v>70</v>
      </c>
      <c r="AY338" s="221" t="s">
        <v>149</v>
      </c>
    </row>
    <row r="339" spans="2:65" s="12" customFormat="1">
      <c r="B339" s="211"/>
      <c r="C339" s="212"/>
      <c r="D339" s="201" t="s">
        <v>158</v>
      </c>
      <c r="E339" s="213" t="s">
        <v>21</v>
      </c>
      <c r="F339" s="214" t="s">
        <v>418</v>
      </c>
      <c r="G339" s="212"/>
      <c r="H339" s="215">
        <v>-2</v>
      </c>
      <c r="I339" s="216"/>
      <c r="J339" s="212"/>
      <c r="K339" s="212"/>
      <c r="L339" s="217"/>
      <c r="M339" s="218"/>
      <c r="N339" s="219"/>
      <c r="O339" s="219"/>
      <c r="P339" s="219"/>
      <c r="Q339" s="219"/>
      <c r="R339" s="219"/>
      <c r="S339" s="219"/>
      <c r="T339" s="220"/>
      <c r="AT339" s="221" t="s">
        <v>158</v>
      </c>
      <c r="AU339" s="221" t="s">
        <v>82</v>
      </c>
      <c r="AV339" s="12" t="s">
        <v>82</v>
      </c>
      <c r="AW339" s="12" t="s">
        <v>34</v>
      </c>
      <c r="AX339" s="12" t="s">
        <v>70</v>
      </c>
      <c r="AY339" s="221" t="s">
        <v>149</v>
      </c>
    </row>
    <row r="340" spans="2:65" s="11" customFormat="1">
      <c r="B340" s="199"/>
      <c r="C340" s="200"/>
      <c r="D340" s="201" t="s">
        <v>158</v>
      </c>
      <c r="E340" s="202" t="s">
        <v>21</v>
      </c>
      <c r="F340" s="203" t="s">
        <v>435</v>
      </c>
      <c r="G340" s="200"/>
      <c r="H340" s="204" t="s">
        <v>21</v>
      </c>
      <c r="I340" s="205"/>
      <c r="J340" s="200"/>
      <c r="K340" s="200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158</v>
      </c>
      <c r="AU340" s="210" t="s">
        <v>82</v>
      </c>
      <c r="AV340" s="11" t="s">
        <v>75</v>
      </c>
      <c r="AW340" s="11" t="s">
        <v>34</v>
      </c>
      <c r="AX340" s="11" t="s">
        <v>70</v>
      </c>
      <c r="AY340" s="210" t="s">
        <v>149</v>
      </c>
    </row>
    <row r="341" spans="2:65" s="12" customFormat="1">
      <c r="B341" s="211"/>
      <c r="C341" s="212"/>
      <c r="D341" s="201" t="s">
        <v>158</v>
      </c>
      <c r="E341" s="213" t="s">
        <v>21</v>
      </c>
      <c r="F341" s="214" t="s">
        <v>436</v>
      </c>
      <c r="G341" s="212"/>
      <c r="H341" s="215">
        <v>50.561</v>
      </c>
      <c r="I341" s="216"/>
      <c r="J341" s="212"/>
      <c r="K341" s="212"/>
      <c r="L341" s="217"/>
      <c r="M341" s="218"/>
      <c r="N341" s="219"/>
      <c r="O341" s="219"/>
      <c r="P341" s="219"/>
      <c r="Q341" s="219"/>
      <c r="R341" s="219"/>
      <c r="S341" s="219"/>
      <c r="T341" s="220"/>
      <c r="AT341" s="221" t="s">
        <v>158</v>
      </c>
      <c r="AU341" s="221" t="s">
        <v>82</v>
      </c>
      <c r="AV341" s="12" t="s">
        <v>82</v>
      </c>
      <c r="AW341" s="12" t="s">
        <v>34</v>
      </c>
      <c r="AX341" s="12" t="s">
        <v>70</v>
      </c>
      <c r="AY341" s="221" t="s">
        <v>149</v>
      </c>
    </row>
    <row r="342" spans="2:65" s="11" customFormat="1">
      <c r="B342" s="199"/>
      <c r="C342" s="200"/>
      <c r="D342" s="201" t="s">
        <v>158</v>
      </c>
      <c r="E342" s="202" t="s">
        <v>21</v>
      </c>
      <c r="F342" s="203" t="s">
        <v>299</v>
      </c>
      <c r="G342" s="200"/>
      <c r="H342" s="204" t="s">
        <v>21</v>
      </c>
      <c r="I342" s="205"/>
      <c r="J342" s="200"/>
      <c r="K342" s="200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158</v>
      </c>
      <c r="AU342" s="210" t="s">
        <v>82</v>
      </c>
      <c r="AV342" s="11" t="s">
        <v>75</v>
      </c>
      <c r="AW342" s="11" t="s">
        <v>34</v>
      </c>
      <c r="AX342" s="11" t="s">
        <v>70</v>
      </c>
      <c r="AY342" s="210" t="s">
        <v>149</v>
      </c>
    </row>
    <row r="343" spans="2:65" s="12" customFormat="1">
      <c r="B343" s="211"/>
      <c r="C343" s="212"/>
      <c r="D343" s="201" t="s">
        <v>158</v>
      </c>
      <c r="E343" s="213" t="s">
        <v>21</v>
      </c>
      <c r="F343" s="214" t="s">
        <v>314</v>
      </c>
      <c r="G343" s="212"/>
      <c r="H343" s="215">
        <v>-7.2</v>
      </c>
      <c r="I343" s="216"/>
      <c r="J343" s="212"/>
      <c r="K343" s="212"/>
      <c r="L343" s="217"/>
      <c r="M343" s="218"/>
      <c r="N343" s="219"/>
      <c r="O343" s="219"/>
      <c r="P343" s="219"/>
      <c r="Q343" s="219"/>
      <c r="R343" s="219"/>
      <c r="S343" s="219"/>
      <c r="T343" s="220"/>
      <c r="AT343" s="221" t="s">
        <v>158</v>
      </c>
      <c r="AU343" s="221" t="s">
        <v>82</v>
      </c>
      <c r="AV343" s="12" t="s">
        <v>82</v>
      </c>
      <c r="AW343" s="12" t="s">
        <v>34</v>
      </c>
      <c r="AX343" s="12" t="s">
        <v>70</v>
      </c>
      <c r="AY343" s="221" t="s">
        <v>149</v>
      </c>
    </row>
    <row r="344" spans="2:65" s="12" customFormat="1">
      <c r="B344" s="211"/>
      <c r="C344" s="212"/>
      <c r="D344" s="201" t="s">
        <v>158</v>
      </c>
      <c r="E344" s="213" t="s">
        <v>21</v>
      </c>
      <c r="F344" s="214" t="s">
        <v>424</v>
      </c>
      <c r="G344" s="212"/>
      <c r="H344" s="215">
        <v>-1.2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158</v>
      </c>
      <c r="AU344" s="221" t="s">
        <v>82</v>
      </c>
      <c r="AV344" s="12" t="s">
        <v>82</v>
      </c>
      <c r="AW344" s="12" t="s">
        <v>34</v>
      </c>
      <c r="AX344" s="12" t="s">
        <v>70</v>
      </c>
      <c r="AY344" s="221" t="s">
        <v>149</v>
      </c>
    </row>
    <row r="345" spans="2:65" s="13" customFormat="1">
      <c r="B345" s="222"/>
      <c r="C345" s="223"/>
      <c r="D345" s="224" t="s">
        <v>158</v>
      </c>
      <c r="E345" s="225" t="s">
        <v>21</v>
      </c>
      <c r="F345" s="226" t="s">
        <v>161</v>
      </c>
      <c r="G345" s="223"/>
      <c r="H345" s="227">
        <v>380.82499999999999</v>
      </c>
      <c r="I345" s="228"/>
      <c r="J345" s="223"/>
      <c r="K345" s="223"/>
      <c r="L345" s="229"/>
      <c r="M345" s="230"/>
      <c r="N345" s="231"/>
      <c r="O345" s="231"/>
      <c r="P345" s="231"/>
      <c r="Q345" s="231"/>
      <c r="R345" s="231"/>
      <c r="S345" s="231"/>
      <c r="T345" s="232"/>
      <c r="AT345" s="233" t="s">
        <v>158</v>
      </c>
      <c r="AU345" s="233" t="s">
        <v>82</v>
      </c>
      <c r="AV345" s="13" t="s">
        <v>156</v>
      </c>
      <c r="AW345" s="13" t="s">
        <v>34</v>
      </c>
      <c r="AX345" s="13" t="s">
        <v>75</v>
      </c>
      <c r="AY345" s="233" t="s">
        <v>149</v>
      </c>
    </row>
    <row r="346" spans="2:65" s="1" customFormat="1" ht="31.5" customHeight="1">
      <c r="B346" s="40"/>
      <c r="C346" s="187" t="s">
        <v>437</v>
      </c>
      <c r="D346" s="187" t="s">
        <v>151</v>
      </c>
      <c r="E346" s="188" t="s">
        <v>438</v>
      </c>
      <c r="F346" s="189" t="s">
        <v>439</v>
      </c>
      <c r="G346" s="190" t="s">
        <v>253</v>
      </c>
      <c r="H346" s="191">
        <v>11.935</v>
      </c>
      <c r="I346" s="192"/>
      <c r="J346" s="193">
        <f>ROUND(I346*H346,2)</f>
        <v>0</v>
      </c>
      <c r="K346" s="189" t="s">
        <v>21</v>
      </c>
      <c r="L346" s="60"/>
      <c r="M346" s="194" t="s">
        <v>21</v>
      </c>
      <c r="N346" s="195" t="s">
        <v>41</v>
      </c>
      <c r="O346" s="41"/>
      <c r="P346" s="196">
        <f>O346*H346</f>
        <v>0</v>
      </c>
      <c r="Q346" s="196">
        <v>8.3199999999999993E-3</v>
      </c>
      <c r="R346" s="196">
        <f>Q346*H346</f>
        <v>9.929919999999999E-2</v>
      </c>
      <c r="S346" s="196">
        <v>0</v>
      </c>
      <c r="T346" s="197">
        <f>S346*H346</f>
        <v>0</v>
      </c>
      <c r="AR346" s="23" t="s">
        <v>156</v>
      </c>
      <c r="AT346" s="23" t="s">
        <v>151</v>
      </c>
      <c r="AU346" s="23" t="s">
        <v>82</v>
      </c>
      <c r="AY346" s="23" t="s">
        <v>149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23" t="s">
        <v>75</v>
      </c>
      <c r="BK346" s="198">
        <f>ROUND(I346*H346,2)</f>
        <v>0</v>
      </c>
      <c r="BL346" s="23" t="s">
        <v>156</v>
      </c>
      <c r="BM346" s="23" t="s">
        <v>440</v>
      </c>
    </row>
    <row r="347" spans="2:65" s="11" customFormat="1">
      <c r="B347" s="199"/>
      <c r="C347" s="200"/>
      <c r="D347" s="201" t="s">
        <v>158</v>
      </c>
      <c r="E347" s="202" t="s">
        <v>21</v>
      </c>
      <c r="F347" s="203" t="s">
        <v>441</v>
      </c>
      <c r="G347" s="200"/>
      <c r="H347" s="204" t="s">
        <v>21</v>
      </c>
      <c r="I347" s="205"/>
      <c r="J347" s="200"/>
      <c r="K347" s="200"/>
      <c r="L347" s="206"/>
      <c r="M347" s="207"/>
      <c r="N347" s="208"/>
      <c r="O347" s="208"/>
      <c r="P347" s="208"/>
      <c r="Q347" s="208"/>
      <c r="R347" s="208"/>
      <c r="S347" s="208"/>
      <c r="T347" s="209"/>
      <c r="AT347" s="210" t="s">
        <v>158</v>
      </c>
      <c r="AU347" s="210" t="s">
        <v>82</v>
      </c>
      <c r="AV347" s="11" t="s">
        <v>75</v>
      </c>
      <c r="AW347" s="11" t="s">
        <v>34</v>
      </c>
      <c r="AX347" s="11" t="s">
        <v>70</v>
      </c>
      <c r="AY347" s="210" t="s">
        <v>149</v>
      </c>
    </row>
    <row r="348" spans="2:65" s="12" customFormat="1">
      <c r="B348" s="211"/>
      <c r="C348" s="212"/>
      <c r="D348" s="201" t="s">
        <v>158</v>
      </c>
      <c r="E348" s="213" t="s">
        <v>21</v>
      </c>
      <c r="F348" s="214" t="s">
        <v>442</v>
      </c>
      <c r="G348" s="212"/>
      <c r="H348" s="215">
        <v>11.935</v>
      </c>
      <c r="I348" s="216"/>
      <c r="J348" s="212"/>
      <c r="K348" s="212"/>
      <c r="L348" s="217"/>
      <c r="M348" s="218"/>
      <c r="N348" s="219"/>
      <c r="O348" s="219"/>
      <c r="P348" s="219"/>
      <c r="Q348" s="219"/>
      <c r="R348" s="219"/>
      <c r="S348" s="219"/>
      <c r="T348" s="220"/>
      <c r="AT348" s="221" t="s">
        <v>158</v>
      </c>
      <c r="AU348" s="221" t="s">
        <v>82</v>
      </c>
      <c r="AV348" s="12" t="s">
        <v>82</v>
      </c>
      <c r="AW348" s="12" t="s">
        <v>34</v>
      </c>
      <c r="AX348" s="12" t="s">
        <v>70</v>
      </c>
      <c r="AY348" s="221" t="s">
        <v>149</v>
      </c>
    </row>
    <row r="349" spans="2:65" s="13" customFormat="1">
      <c r="B349" s="222"/>
      <c r="C349" s="223"/>
      <c r="D349" s="224" t="s">
        <v>158</v>
      </c>
      <c r="E349" s="225" t="s">
        <v>21</v>
      </c>
      <c r="F349" s="226" t="s">
        <v>161</v>
      </c>
      <c r="G349" s="223"/>
      <c r="H349" s="227">
        <v>11.935</v>
      </c>
      <c r="I349" s="228"/>
      <c r="J349" s="223"/>
      <c r="K349" s="223"/>
      <c r="L349" s="229"/>
      <c r="M349" s="230"/>
      <c r="N349" s="231"/>
      <c r="O349" s="231"/>
      <c r="P349" s="231"/>
      <c r="Q349" s="231"/>
      <c r="R349" s="231"/>
      <c r="S349" s="231"/>
      <c r="T349" s="232"/>
      <c r="AT349" s="233" t="s">
        <v>158</v>
      </c>
      <c r="AU349" s="233" t="s">
        <v>82</v>
      </c>
      <c r="AV349" s="13" t="s">
        <v>156</v>
      </c>
      <c r="AW349" s="13" t="s">
        <v>34</v>
      </c>
      <c r="AX349" s="13" t="s">
        <v>75</v>
      </c>
      <c r="AY349" s="233" t="s">
        <v>149</v>
      </c>
    </row>
    <row r="350" spans="2:65" s="1" customFormat="1" ht="22.5" customHeight="1">
      <c r="B350" s="40"/>
      <c r="C350" s="237" t="s">
        <v>443</v>
      </c>
      <c r="D350" s="237" t="s">
        <v>245</v>
      </c>
      <c r="E350" s="238" t="s">
        <v>444</v>
      </c>
      <c r="F350" s="239" t="s">
        <v>445</v>
      </c>
      <c r="G350" s="240" t="s">
        <v>253</v>
      </c>
      <c r="H350" s="241">
        <v>13.129</v>
      </c>
      <c r="I350" s="242"/>
      <c r="J350" s="243">
        <f>ROUND(I350*H350,2)</f>
        <v>0</v>
      </c>
      <c r="K350" s="239" t="s">
        <v>155</v>
      </c>
      <c r="L350" s="244"/>
      <c r="M350" s="245" t="s">
        <v>21</v>
      </c>
      <c r="N350" s="246" t="s">
        <v>41</v>
      </c>
      <c r="O350" s="41"/>
      <c r="P350" s="196">
        <f>O350*H350</f>
        <v>0</v>
      </c>
      <c r="Q350" s="196">
        <v>1.6999999999999999E-3</v>
      </c>
      <c r="R350" s="196">
        <f>Q350*H350</f>
        <v>2.2319299999999997E-2</v>
      </c>
      <c r="S350" s="196">
        <v>0</v>
      </c>
      <c r="T350" s="197">
        <f>S350*H350</f>
        <v>0</v>
      </c>
      <c r="AR350" s="23" t="s">
        <v>203</v>
      </c>
      <c r="AT350" s="23" t="s">
        <v>245</v>
      </c>
      <c r="AU350" s="23" t="s">
        <v>82</v>
      </c>
      <c r="AY350" s="23" t="s">
        <v>149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23" t="s">
        <v>75</v>
      </c>
      <c r="BK350" s="198">
        <f>ROUND(I350*H350,2)</f>
        <v>0</v>
      </c>
      <c r="BL350" s="23" t="s">
        <v>156</v>
      </c>
      <c r="BM350" s="23" t="s">
        <v>446</v>
      </c>
    </row>
    <row r="351" spans="2:65" s="1" customFormat="1" ht="27">
      <c r="B351" s="40"/>
      <c r="C351" s="62"/>
      <c r="D351" s="201" t="s">
        <v>404</v>
      </c>
      <c r="E351" s="62"/>
      <c r="F351" s="250" t="s">
        <v>447</v>
      </c>
      <c r="G351" s="62"/>
      <c r="H351" s="62"/>
      <c r="I351" s="157"/>
      <c r="J351" s="62"/>
      <c r="K351" s="62"/>
      <c r="L351" s="60"/>
      <c r="M351" s="251"/>
      <c r="N351" s="41"/>
      <c r="O351" s="41"/>
      <c r="P351" s="41"/>
      <c r="Q351" s="41"/>
      <c r="R351" s="41"/>
      <c r="S351" s="41"/>
      <c r="T351" s="77"/>
      <c r="AT351" s="23" t="s">
        <v>404</v>
      </c>
      <c r="AU351" s="23" t="s">
        <v>82</v>
      </c>
    </row>
    <row r="352" spans="2:65" s="11" customFormat="1">
      <c r="B352" s="199"/>
      <c r="C352" s="200"/>
      <c r="D352" s="201" t="s">
        <v>158</v>
      </c>
      <c r="E352" s="202" t="s">
        <v>21</v>
      </c>
      <c r="F352" s="203" t="s">
        <v>406</v>
      </c>
      <c r="G352" s="200"/>
      <c r="H352" s="204" t="s">
        <v>21</v>
      </c>
      <c r="I352" s="205"/>
      <c r="J352" s="200"/>
      <c r="K352" s="200"/>
      <c r="L352" s="206"/>
      <c r="M352" s="207"/>
      <c r="N352" s="208"/>
      <c r="O352" s="208"/>
      <c r="P352" s="208"/>
      <c r="Q352" s="208"/>
      <c r="R352" s="208"/>
      <c r="S352" s="208"/>
      <c r="T352" s="209"/>
      <c r="AT352" s="210" t="s">
        <v>158</v>
      </c>
      <c r="AU352" s="210" t="s">
        <v>82</v>
      </c>
      <c r="AV352" s="11" t="s">
        <v>75</v>
      </c>
      <c r="AW352" s="11" t="s">
        <v>34</v>
      </c>
      <c r="AX352" s="11" t="s">
        <v>70</v>
      </c>
      <c r="AY352" s="210" t="s">
        <v>149</v>
      </c>
    </row>
    <row r="353" spans="2:65" s="12" customFormat="1">
      <c r="B353" s="211"/>
      <c r="C353" s="212"/>
      <c r="D353" s="201" t="s">
        <v>158</v>
      </c>
      <c r="E353" s="213" t="s">
        <v>21</v>
      </c>
      <c r="F353" s="214" t="s">
        <v>448</v>
      </c>
      <c r="G353" s="212"/>
      <c r="H353" s="215">
        <v>13.129</v>
      </c>
      <c r="I353" s="216"/>
      <c r="J353" s="212"/>
      <c r="K353" s="212"/>
      <c r="L353" s="217"/>
      <c r="M353" s="218"/>
      <c r="N353" s="219"/>
      <c r="O353" s="219"/>
      <c r="P353" s="219"/>
      <c r="Q353" s="219"/>
      <c r="R353" s="219"/>
      <c r="S353" s="219"/>
      <c r="T353" s="220"/>
      <c r="AT353" s="221" t="s">
        <v>158</v>
      </c>
      <c r="AU353" s="221" t="s">
        <v>82</v>
      </c>
      <c r="AV353" s="12" t="s">
        <v>82</v>
      </c>
      <c r="AW353" s="12" t="s">
        <v>34</v>
      </c>
      <c r="AX353" s="12" t="s">
        <v>70</v>
      </c>
      <c r="AY353" s="221" t="s">
        <v>149</v>
      </c>
    </row>
    <row r="354" spans="2:65" s="13" customFormat="1">
      <c r="B354" s="222"/>
      <c r="C354" s="223"/>
      <c r="D354" s="224" t="s">
        <v>158</v>
      </c>
      <c r="E354" s="225" t="s">
        <v>21</v>
      </c>
      <c r="F354" s="226" t="s">
        <v>161</v>
      </c>
      <c r="G354" s="223"/>
      <c r="H354" s="227">
        <v>13.129</v>
      </c>
      <c r="I354" s="228"/>
      <c r="J354" s="223"/>
      <c r="K354" s="223"/>
      <c r="L354" s="229"/>
      <c r="M354" s="230"/>
      <c r="N354" s="231"/>
      <c r="O354" s="231"/>
      <c r="P354" s="231"/>
      <c r="Q354" s="231"/>
      <c r="R354" s="231"/>
      <c r="S354" s="231"/>
      <c r="T354" s="232"/>
      <c r="AT354" s="233" t="s">
        <v>158</v>
      </c>
      <c r="AU354" s="233" t="s">
        <v>82</v>
      </c>
      <c r="AV354" s="13" t="s">
        <v>156</v>
      </c>
      <c r="AW354" s="13" t="s">
        <v>34</v>
      </c>
      <c r="AX354" s="13" t="s">
        <v>75</v>
      </c>
      <c r="AY354" s="233" t="s">
        <v>149</v>
      </c>
    </row>
    <row r="355" spans="2:65" s="1" customFormat="1" ht="22.5" customHeight="1">
      <c r="B355" s="40"/>
      <c r="C355" s="187" t="s">
        <v>449</v>
      </c>
      <c r="D355" s="187" t="s">
        <v>151</v>
      </c>
      <c r="E355" s="188" t="s">
        <v>450</v>
      </c>
      <c r="F355" s="189" t="s">
        <v>451</v>
      </c>
      <c r="G355" s="190" t="s">
        <v>253</v>
      </c>
      <c r="H355" s="191">
        <v>337.26</v>
      </c>
      <c r="I355" s="192"/>
      <c r="J355" s="193">
        <f>ROUND(I355*H355,2)</f>
        <v>0</v>
      </c>
      <c r="K355" s="189" t="s">
        <v>155</v>
      </c>
      <c r="L355" s="60"/>
      <c r="M355" s="194" t="s">
        <v>21</v>
      </c>
      <c r="N355" s="195" t="s">
        <v>41</v>
      </c>
      <c r="O355" s="41"/>
      <c r="P355" s="196">
        <f>O355*H355</f>
        <v>0</v>
      </c>
      <c r="Q355" s="196">
        <v>3.0000000000000001E-3</v>
      </c>
      <c r="R355" s="196">
        <f>Q355*H355</f>
        <v>1.0117799999999999</v>
      </c>
      <c r="S355" s="196">
        <v>0</v>
      </c>
      <c r="T355" s="197">
        <f>S355*H355</f>
        <v>0</v>
      </c>
      <c r="AR355" s="23" t="s">
        <v>156</v>
      </c>
      <c r="AT355" s="23" t="s">
        <v>151</v>
      </c>
      <c r="AU355" s="23" t="s">
        <v>82</v>
      </c>
      <c r="AY355" s="23" t="s">
        <v>149</v>
      </c>
      <c r="BE355" s="198">
        <f>IF(N355="základní",J355,0)</f>
        <v>0</v>
      </c>
      <c r="BF355" s="198">
        <f>IF(N355="snížená",J355,0)</f>
        <v>0</v>
      </c>
      <c r="BG355" s="198">
        <f>IF(N355="zákl. přenesená",J355,0)</f>
        <v>0</v>
      </c>
      <c r="BH355" s="198">
        <f>IF(N355="sníž. přenesená",J355,0)</f>
        <v>0</v>
      </c>
      <c r="BI355" s="198">
        <f>IF(N355="nulová",J355,0)</f>
        <v>0</v>
      </c>
      <c r="BJ355" s="23" t="s">
        <v>75</v>
      </c>
      <c r="BK355" s="198">
        <f>ROUND(I355*H355,2)</f>
        <v>0</v>
      </c>
      <c r="BL355" s="23" t="s">
        <v>156</v>
      </c>
      <c r="BM355" s="23" t="s">
        <v>452</v>
      </c>
    </row>
    <row r="356" spans="2:65" s="11" customFormat="1">
      <c r="B356" s="199"/>
      <c r="C356" s="200"/>
      <c r="D356" s="201" t="s">
        <v>158</v>
      </c>
      <c r="E356" s="202" t="s">
        <v>21</v>
      </c>
      <c r="F356" s="203" t="s">
        <v>296</v>
      </c>
      <c r="G356" s="200"/>
      <c r="H356" s="204" t="s">
        <v>21</v>
      </c>
      <c r="I356" s="205"/>
      <c r="J356" s="200"/>
      <c r="K356" s="200"/>
      <c r="L356" s="206"/>
      <c r="M356" s="207"/>
      <c r="N356" s="208"/>
      <c r="O356" s="208"/>
      <c r="P356" s="208"/>
      <c r="Q356" s="208"/>
      <c r="R356" s="208"/>
      <c r="S356" s="208"/>
      <c r="T356" s="209"/>
      <c r="AT356" s="210" t="s">
        <v>158</v>
      </c>
      <c r="AU356" s="210" t="s">
        <v>82</v>
      </c>
      <c r="AV356" s="11" t="s">
        <v>75</v>
      </c>
      <c r="AW356" s="11" t="s">
        <v>34</v>
      </c>
      <c r="AX356" s="11" t="s">
        <v>70</v>
      </c>
      <c r="AY356" s="210" t="s">
        <v>149</v>
      </c>
    </row>
    <row r="357" spans="2:65" s="11" customFormat="1">
      <c r="B357" s="199"/>
      <c r="C357" s="200"/>
      <c r="D357" s="201" t="s">
        <v>158</v>
      </c>
      <c r="E357" s="202" t="s">
        <v>21</v>
      </c>
      <c r="F357" s="203" t="s">
        <v>413</v>
      </c>
      <c r="G357" s="200"/>
      <c r="H357" s="204" t="s">
        <v>21</v>
      </c>
      <c r="I357" s="205"/>
      <c r="J357" s="200"/>
      <c r="K357" s="200"/>
      <c r="L357" s="206"/>
      <c r="M357" s="207"/>
      <c r="N357" s="208"/>
      <c r="O357" s="208"/>
      <c r="P357" s="208"/>
      <c r="Q357" s="208"/>
      <c r="R357" s="208"/>
      <c r="S357" s="208"/>
      <c r="T357" s="209"/>
      <c r="AT357" s="210" t="s">
        <v>158</v>
      </c>
      <c r="AU357" s="210" t="s">
        <v>82</v>
      </c>
      <c r="AV357" s="11" t="s">
        <v>75</v>
      </c>
      <c r="AW357" s="11" t="s">
        <v>34</v>
      </c>
      <c r="AX357" s="11" t="s">
        <v>70</v>
      </c>
      <c r="AY357" s="210" t="s">
        <v>149</v>
      </c>
    </row>
    <row r="358" spans="2:65" s="12" customFormat="1">
      <c r="B358" s="211"/>
      <c r="C358" s="212"/>
      <c r="D358" s="201" t="s">
        <v>158</v>
      </c>
      <c r="E358" s="213" t="s">
        <v>21</v>
      </c>
      <c r="F358" s="214" t="s">
        <v>414</v>
      </c>
      <c r="G358" s="212"/>
      <c r="H358" s="215">
        <v>51.45</v>
      </c>
      <c r="I358" s="216"/>
      <c r="J358" s="212"/>
      <c r="K358" s="212"/>
      <c r="L358" s="217"/>
      <c r="M358" s="218"/>
      <c r="N358" s="219"/>
      <c r="O358" s="219"/>
      <c r="P358" s="219"/>
      <c r="Q358" s="219"/>
      <c r="R358" s="219"/>
      <c r="S358" s="219"/>
      <c r="T358" s="220"/>
      <c r="AT358" s="221" t="s">
        <v>158</v>
      </c>
      <c r="AU358" s="221" t="s">
        <v>82</v>
      </c>
      <c r="AV358" s="12" t="s">
        <v>82</v>
      </c>
      <c r="AW358" s="12" t="s">
        <v>34</v>
      </c>
      <c r="AX358" s="12" t="s">
        <v>70</v>
      </c>
      <c r="AY358" s="221" t="s">
        <v>149</v>
      </c>
    </row>
    <row r="359" spans="2:65" s="11" customFormat="1">
      <c r="B359" s="199"/>
      <c r="C359" s="200"/>
      <c r="D359" s="201" t="s">
        <v>158</v>
      </c>
      <c r="E359" s="202" t="s">
        <v>21</v>
      </c>
      <c r="F359" s="203" t="s">
        <v>299</v>
      </c>
      <c r="G359" s="200"/>
      <c r="H359" s="204" t="s">
        <v>21</v>
      </c>
      <c r="I359" s="205"/>
      <c r="J359" s="200"/>
      <c r="K359" s="200"/>
      <c r="L359" s="206"/>
      <c r="M359" s="207"/>
      <c r="N359" s="208"/>
      <c r="O359" s="208"/>
      <c r="P359" s="208"/>
      <c r="Q359" s="208"/>
      <c r="R359" s="208"/>
      <c r="S359" s="208"/>
      <c r="T359" s="209"/>
      <c r="AT359" s="210" t="s">
        <v>158</v>
      </c>
      <c r="AU359" s="210" t="s">
        <v>82</v>
      </c>
      <c r="AV359" s="11" t="s">
        <v>75</v>
      </c>
      <c r="AW359" s="11" t="s">
        <v>34</v>
      </c>
      <c r="AX359" s="11" t="s">
        <v>70</v>
      </c>
      <c r="AY359" s="210" t="s">
        <v>149</v>
      </c>
    </row>
    <row r="360" spans="2:65" s="12" customFormat="1">
      <c r="B360" s="211"/>
      <c r="C360" s="212"/>
      <c r="D360" s="201" t="s">
        <v>158</v>
      </c>
      <c r="E360" s="213" t="s">
        <v>21</v>
      </c>
      <c r="F360" s="214" t="s">
        <v>312</v>
      </c>
      <c r="G360" s="212"/>
      <c r="H360" s="215">
        <v>-3.68</v>
      </c>
      <c r="I360" s="216"/>
      <c r="J360" s="212"/>
      <c r="K360" s="212"/>
      <c r="L360" s="217"/>
      <c r="M360" s="218"/>
      <c r="N360" s="219"/>
      <c r="O360" s="219"/>
      <c r="P360" s="219"/>
      <c r="Q360" s="219"/>
      <c r="R360" s="219"/>
      <c r="S360" s="219"/>
      <c r="T360" s="220"/>
      <c r="AT360" s="221" t="s">
        <v>158</v>
      </c>
      <c r="AU360" s="221" t="s">
        <v>82</v>
      </c>
      <c r="AV360" s="12" t="s">
        <v>82</v>
      </c>
      <c r="AW360" s="12" t="s">
        <v>34</v>
      </c>
      <c r="AX360" s="12" t="s">
        <v>70</v>
      </c>
      <c r="AY360" s="221" t="s">
        <v>149</v>
      </c>
    </row>
    <row r="361" spans="2:65" s="12" customFormat="1">
      <c r="B361" s="211"/>
      <c r="C361" s="212"/>
      <c r="D361" s="201" t="s">
        <v>158</v>
      </c>
      <c r="E361" s="213" t="s">
        <v>21</v>
      </c>
      <c r="F361" s="214" t="s">
        <v>415</v>
      </c>
      <c r="G361" s="212"/>
      <c r="H361" s="215">
        <v>-4.8</v>
      </c>
      <c r="I361" s="216"/>
      <c r="J361" s="212"/>
      <c r="K361" s="212"/>
      <c r="L361" s="217"/>
      <c r="M361" s="218"/>
      <c r="N361" s="219"/>
      <c r="O361" s="219"/>
      <c r="P361" s="219"/>
      <c r="Q361" s="219"/>
      <c r="R361" s="219"/>
      <c r="S361" s="219"/>
      <c r="T361" s="220"/>
      <c r="AT361" s="221" t="s">
        <v>158</v>
      </c>
      <c r="AU361" s="221" t="s">
        <v>82</v>
      </c>
      <c r="AV361" s="12" t="s">
        <v>82</v>
      </c>
      <c r="AW361" s="12" t="s">
        <v>34</v>
      </c>
      <c r="AX361" s="12" t="s">
        <v>70</v>
      </c>
      <c r="AY361" s="221" t="s">
        <v>149</v>
      </c>
    </row>
    <row r="362" spans="2:65" s="12" customFormat="1">
      <c r="B362" s="211"/>
      <c r="C362" s="212"/>
      <c r="D362" s="201" t="s">
        <v>158</v>
      </c>
      <c r="E362" s="213" t="s">
        <v>21</v>
      </c>
      <c r="F362" s="214" t="s">
        <v>416</v>
      </c>
      <c r="G362" s="212"/>
      <c r="H362" s="215">
        <v>-1.5</v>
      </c>
      <c r="I362" s="216"/>
      <c r="J362" s="212"/>
      <c r="K362" s="212"/>
      <c r="L362" s="217"/>
      <c r="M362" s="218"/>
      <c r="N362" s="219"/>
      <c r="O362" s="219"/>
      <c r="P362" s="219"/>
      <c r="Q362" s="219"/>
      <c r="R362" s="219"/>
      <c r="S362" s="219"/>
      <c r="T362" s="220"/>
      <c r="AT362" s="221" t="s">
        <v>158</v>
      </c>
      <c r="AU362" s="221" t="s">
        <v>82</v>
      </c>
      <c r="AV362" s="12" t="s">
        <v>82</v>
      </c>
      <c r="AW362" s="12" t="s">
        <v>34</v>
      </c>
      <c r="AX362" s="12" t="s">
        <v>70</v>
      </c>
      <c r="AY362" s="221" t="s">
        <v>149</v>
      </c>
    </row>
    <row r="363" spans="2:65" s="12" customFormat="1">
      <c r="B363" s="211"/>
      <c r="C363" s="212"/>
      <c r="D363" s="201" t="s">
        <v>158</v>
      </c>
      <c r="E363" s="213" t="s">
        <v>21</v>
      </c>
      <c r="F363" s="214" t="s">
        <v>417</v>
      </c>
      <c r="G363" s="212"/>
      <c r="H363" s="215">
        <v>-1.4</v>
      </c>
      <c r="I363" s="216"/>
      <c r="J363" s="212"/>
      <c r="K363" s="212"/>
      <c r="L363" s="217"/>
      <c r="M363" s="218"/>
      <c r="N363" s="219"/>
      <c r="O363" s="219"/>
      <c r="P363" s="219"/>
      <c r="Q363" s="219"/>
      <c r="R363" s="219"/>
      <c r="S363" s="219"/>
      <c r="T363" s="220"/>
      <c r="AT363" s="221" t="s">
        <v>158</v>
      </c>
      <c r="AU363" s="221" t="s">
        <v>82</v>
      </c>
      <c r="AV363" s="12" t="s">
        <v>82</v>
      </c>
      <c r="AW363" s="12" t="s">
        <v>34</v>
      </c>
      <c r="AX363" s="12" t="s">
        <v>70</v>
      </c>
      <c r="AY363" s="221" t="s">
        <v>149</v>
      </c>
    </row>
    <row r="364" spans="2:65" s="12" customFormat="1">
      <c r="B364" s="211"/>
      <c r="C364" s="212"/>
      <c r="D364" s="201" t="s">
        <v>158</v>
      </c>
      <c r="E364" s="213" t="s">
        <v>21</v>
      </c>
      <c r="F364" s="214" t="s">
        <v>418</v>
      </c>
      <c r="G364" s="212"/>
      <c r="H364" s="215">
        <v>-2</v>
      </c>
      <c r="I364" s="216"/>
      <c r="J364" s="212"/>
      <c r="K364" s="212"/>
      <c r="L364" s="217"/>
      <c r="M364" s="218"/>
      <c r="N364" s="219"/>
      <c r="O364" s="219"/>
      <c r="P364" s="219"/>
      <c r="Q364" s="219"/>
      <c r="R364" s="219"/>
      <c r="S364" s="219"/>
      <c r="T364" s="220"/>
      <c r="AT364" s="221" t="s">
        <v>158</v>
      </c>
      <c r="AU364" s="221" t="s">
        <v>82</v>
      </c>
      <c r="AV364" s="12" t="s">
        <v>82</v>
      </c>
      <c r="AW364" s="12" t="s">
        <v>34</v>
      </c>
      <c r="AX364" s="12" t="s">
        <v>70</v>
      </c>
      <c r="AY364" s="221" t="s">
        <v>149</v>
      </c>
    </row>
    <row r="365" spans="2:65" s="11" customFormat="1">
      <c r="B365" s="199"/>
      <c r="C365" s="200"/>
      <c r="D365" s="201" t="s">
        <v>158</v>
      </c>
      <c r="E365" s="202" t="s">
        <v>21</v>
      </c>
      <c r="F365" s="203" t="s">
        <v>419</v>
      </c>
      <c r="G365" s="200"/>
      <c r="H365" s="204" t="s">
        <v>21</v>
      </c>
      <c r="I365" s="205"/>
      <c r="J365" s="200"/>
      <c r="K365" s="200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158</v>
      </c>
      <c r="AU365" s="210" t="s">
        <v>82</v>
      </c>
      <c r="AV365" s="11" t="s">
        <v>75</v>
      </c>
      <c r="AW365" s="11" t="s">
        <v>34</v>
      </c>
      <c r="AX365" s="11" t="s">
        <v>70</v>
      </c>
      <c r="AY365" s="210" t="s">
        <v>149</v>
      </c>
    </row>
    <row r="366" spans="2:65" s="12" customFormat="1">
      <c r="B366" s="211"/>
      <c r="C366" s="212"/>
      <c r="D366" s="201" t="s">
        <v>158</v>
      </c>
      <c r="E366" s="213" t="s">
        <v>21</v>
      </c>
      <c r="F366" s="214" t="s">
        <v>420</v>
      </c>
      <c r="G366" s="212"/>
      <c r="H366" s="215">
        <v>27.6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158</v>
      </c>
      <c r="AU366" s="221" t="s">
        <v>82</v>
      </c>
      <c r="AV366" s="12" t="s">
        <v>82</v>
      </c>
      <c r="AW366" s="12" t="s">
        <v>34</v>
      </c>
      <c r="AX366" s="12" t="s">
        <v>70</v>
      </c>
      <c r="AY366" s="221" t="s">
        <v>149</v>
      </c>
    </row>
    <row r="367" spans="2:65" s="11" customFormat="1">
      <c r="B367" s="199"/>
      <c r="C367" s="200"/>
      <c r="D367" s="201" t="s">
        <v>158</v>
      </c>
      <c r="E367" s="202" t="s">
        <v>21</v>
      </c>
      <c r="F367" s="203" t="s">
        <v>299</v>
      </c>
      <c r="G367" s="200"/>
      <c r="H367" s="204" t="s">
        <v>21</v>
      </c>
      <c r="I367" s="205"/>
      <c r="J367" s="200"/>
      <c r="K367" s="200"/>
      <c r="L367" s="206"/>
      <c r="M367" s="207"/>
      <c r="N367" s="208"/>
      <c r="O367" s="208"/>
      <c r="P367" s="208"/>
      <c r="Q367" s="208"/>
      <c r="R367" s="208"/>
      <c r="S367" s="208"/>
      <c r="T367" s="209"/>
      <c r="AT367" s="210" t="s">
        <v>158</v>
      </c>
      <c r="AU367" s="210" t="s">
        <v>82</v>
      </c>
      <c r="AV367" s="11" t="s">
        <v>75</v>
      </c>
      <c r="AW367" s="11" t="s">
        <v>34</v>
      </c>
      <c r="AX367" s="11" t="s">
        <v>70</v>
      </c>
      <c r="AY367" s="210" t="s">
        <v>149</v>
      </c>
    </row>
    <row r="368" spans="2:65" s="12" customFormat="1">
      <c r="B368" s="211"/>
      <c r="C368" s="212"/>
      <c r="D368" s="201" t="s">
        <v>158</v>
      </c>
      <c r="E368" s="213" t="s">
        <v>21</v>
      </c>
      <c r="F368" s="214" t="s">
        <v>421</v>
      </c>
      <c r="G368" s="212"/>
      <c r="H368" s="215">
        <v>-1.6</v>
      </c>
      <c r="I368" s="216"/>
      <c r="J368" s="212"/>
      <c r="K368" s="212"/>
      <c r="L368" s="217"/>
      <c r="M368" s="218"/>
      <c r="N368" s="219"/>
      <c r="O368" s="219"/>
      <c r="P368" s="219"/>
      <c r="Q368" s="219"/>
      <c r="R368" s="219"/>
      <c r="S368" s="219"/>
      <c r="T368" s="220"/>
      <c r="AT368" s="221" t="s">
        <v>158</v>
      </c>
      <c r="AU368" s="221" t="s">
        <v>82</v>
      </c>
      <c r="AV368" s="12" t="s">
        <v>82</v>
      </c>
      <c r="AW368" s="12" t="s">
        <v>34</v>
      </c>
      <c r="AX368" s="12" t="s">
        <v>70</v>
      </c>
      <c r="AY368" s="221" t="s">
        <v>149</v>
      </c>
    </row>
    <row r="369" spans="2:51" s="12" customFormat="1">
      <c r="B369" s="211"/>
      <c r="C369" s="212"/>
      <c r="D369" s="201" t="s">
        <v>158</v>
      </c>
      <c r="E369" s="213" t="s">
        <v>21</v>
      </c>
      <c r="F369" s="214" t="s">
        <v>416</v>
      </c>
      <c r="G369" s="212"/>
      <c r="H369" s="215">
        <v>-1.5</v>
      </c>
      <c r="I369" s="216"/>
      <c r="J369" s="212"/>
      <c r="K369" s="212"/>
      <c r="L369" s="217"/>
      <c r="M369" s="218"/>
      <c r="N369" s="219"/>
      <c r="O369" s="219"/>
      <c r="P369" s="219"/>
      <c r="Q369" s="219"/>
      <c r="R369" s="219"/>
      <c r="S369" s="219"/>
      <c r="T369" s="220"/>
      <c r="AT369" s="221" t="s">
        <v>158</v>
      </c>
      <c r="AU369" s="221" t="s">
        <v>82</v>
      </c>
      <c r="AV369" s="12" t="s">
        <v>82</v>
      </c>
      <c r="AW369" s="12" t="s">
        <v>34</v>
      </c>
      <c r="AX369" s="12" t="s">
        <v>70</v>
      </c>
      <c r="AY369" s="221" t="s">
        <v>149</v>
      </c>
    </row>
    <row r="370" spans="2:51" s="11" customFormat="1">
      <c r="B370" s="199"/>
      <c r="C370" s="200"/>
      <c r="D370" s="201" t="s">
        <v>158</v>
      </c>
      <c r="E370" s="202" t="s">
        <v>21</v>
      </c>
      <c r="F370" s="203" t="s">
        <v>422</v>
      </c>
      <c r="G370" s="200"/>
      <c r="H370" s="204" t="s">
        <v>21</v>
      </c>
      <c r="I370" s="205"/>
      <c r="J370" s="200"/>
      <c r="K370" s="200"/>
      <c r="L370" s="206"/>
      <c r="M370" s="207"/>
      <c r="N370" s="208"/>
      <c r="O370" s="208"/>
      <c r="P370" s="208"/>
      <c r="Q370" s="208"/>
      <c r="R370" s="208"/>
      <c r="S370" s="208"/>
      <c r="T370" s="209"/>
      <c r="AT370" s="210" t="s">
        <v>158</v>
      </c>
      <c r="AU370" s="210" t="s">
        <v>82</v>
      </c>
      <c r="AV370" s="11" t="s">
        <v>75</v>
      </c>
      <c r="AW370" s="11" t="s">
        <v>34</v>
      </c>
      <c r="AX370" s="11" t="s">
        <v>70</v>
      </c>
      <c r="AY370" s="210" t="s">
        <v>149</v>
      </c>
    </row>
    <row r="371" spans="2:51" s="12" customFormat="1">
      <c r="B371" s="211"/>
      <c r="C371" s="212"/>
      <c r="D371" s="201" t="s">
        <v>158</v>
      </c>
      <c r="E371" s="213" t="s">
        <v>21</v>
      </c>
      <c r="F371" s="214" t="s">
        <v>423</v>
      </c>
      <c r="G371" s="212"/>
      <c r="H371" s="215">
        <v>65.849999999999994</v>
      </c>
      <c r="I371" s="216"/>
      <c r="J371" s="212"/>
      <c r="K371" s="212"/>
      <c r="L371" s="217"/>
      <c r="M371" s="218"/>
      <c r="N371" s="219"/>
      <c r="O371" s="219"/>
      <c r="P371" s="219"/>
      <c r="Q371" s="219"/>
      <c r="R371" s="219"/>
      <c r="S371" s="219"/>
      <c r="T371" s="220"/>
      <c r="AT371" s="221" t="s">
        <v>158</v>
      </c>
      <c r="AU371" s="221" t="s">
        <v>82</v>
      </c>
      <c r="AV371" s="12" t="s">
        <v>82</v>
      </c>
      <c r="AW371" s="12" t="s">
        <v>34</v>
      </c>
      <c r="AX371" s="12" t="s">
        <v>70</v>
      </c>
      <c r="AY371" s="221" t="s">
        <v>149</v>
      </c>
    </row>
    <row r="372" spans="2:51" s="11" customFormat="1">
      <c r="B372" s="199"/>
      <c r="C372" s="200"/>
      <c r="D372" s="201" t="s">
        <v>158</v>
      </c>
      <c r="E372" s="202" t="s">
        <v>21</v>
      </c>
      <c r="F372" s="203" t="s">
        <v>299</v>
      </c>
      <c r="G372" s="200"/>
      <c r="H372" s="204" t="s">
        <v>21</v>
      </c>
      <c r="I372" s="205"/>
      <c r="J372" s="200"/>
      <c r="K372" s="200"/>
      <c r="L372" s="206"/>
      <c r="M372" s="207"/>
      <c r="N372" s="208"/>
      <c r="O372" s="208"/>
      <c r="P372" s="208"/>
      <c r="Q372" s="208"/>
      <c r="R372" s="208"/>
      <c r="S372" s="208"/>
      <c r="T372" s="209"/>
      <c r="AT372" s="210" t="s">
        <v>158</v>
      </c>
      <c r="AU372" s="210" t="s">
        <v>82</v>
      </c>
      <c r="AV372" s="11" t="s">
        <v>75</v>
      </c>
      <c r="AW372" s="11" t="s">
        <v>34</v>
      </c>
      <c r="AX372" s="11" t="s">
        <v>70</v>
      </c>
      <c r="AY372" s="210" t="s">
        <v>149</v>
      </c>
    </row>
    <row r="373" spans="2:51" s="12" customFormat="1">
      <c r="B373" s="211"/>
      <c r="C373" s="212"/>
      <c r="D373" s="201" t="s">
        <v>158</v>
      </c>
      <c r="E373" s="213" t="s">
        <v>21</v>
      </c>
      <c r="F373" s="214" t="s">
        <v>421</v>
      </c>
      <c r="G373" s="212"/>
      <c r="H373" s="215">
        <v>-1.6</v>
      </c>
      <c r="I373" s="216"/>
      <c r="J373" s="212"/>
      <c r="K373" s="212"/>
      <c r="L373" s="217"/>
      <c r="M373" s="218"/>
      <c r="N373" s="219"/>
      <c r="O373" s="219"/>
      <c r="P373" s="219"/>
      <c r="Q373" s="219"/>
      <c r="R373" s="219"/>
      <c r="S373" s="219"/>
      <c r="T373" s="220"/>
      <c r="AT373" s="221" t="s">
        <v>158</v>
      </c>
      <c r="AU373" s="221" t="s">
        <v>82</v>
      </c>
      <c r="AV373" s="12" t="s">
        <v>82</v>
      </c>
      <c r="AW373" s="12" t="s">
        <v>34</v>
      </c>
      <c r="AX373" s="12" t="s">
        <v>70</v>
      </c>
      <c r="AY373" s="221" t="s">
        <v>149</v>
      </c>
    </row>
    <row r="374" spans="2:51" s="12" customFormat="1">
      <c r="B374" s="211"/>
      <c r="C374" s="212"/>
      <c r="D374" s="201" t="s">
        <v>158</v>
      </c>
      <c r="E374" s="213" t="s">
        <v>21</v>
      </c>
      <c r="F374" s="214" t="s">
        <v>424</v>
      </c>
      <c r="G374" s="212"/>
      <c r="H374" s="215">
        <v>-1.2</v>
      </c>
      <c r="I374" s="216"/>
      <c r="J374" s="212"/>
      <c r="K374" s="212"/>
      <c r="L374" s="217"/>
      <c r="M374" s="218"/>
      <c r="N374" s="219"/>
      <c r="O374" s="219"/>
      <c r="P374" s="219"/>
      <c r="Q374" s="219"/>
      <c r="R374" s="219"/>
      <c r="S374" s="219"/>
      <c r="T374" s="220"/>
      <c r="AT374" s="221" t="s">
        <v>158</v>
      </c>
      <c r="AU374" s="221" t="s">
        <v>82</v>
      </c>
      <c r="AV374" s="12" t="s">
        <v>82</v>
      </c>
      <c r="AW374" s="12" t="s">
        <v>34</v>
      </c>
      <c r="AX374" s="12" t="s">
        <v>70</v>
      </c>
      <c r="AY374" s="221" t="s">
        <v>149</v>
      </c>
    </row>
    <row r="375" spans="2:51" s="11" customFormat="1">
      <c r="B375" s="199"/>
      <c r="C375" s="200"/>
      <c r="D375" s="201" t="s">
        <v>158</v>
      </c>
      <c r="E375" s="202" t="s">
        <v>21</v>
      </c>
      <c r="F375" s="203" t="s">
        <v>425</v>
      </c>
      <c r="G375" s="200"/>
      <c r="H375" s="204" t="s">
        <v>21</v>
      </c>
      <c r="I375" s="205"/>
      <c r="J375" s="200"/>
      <c r="K375" s="200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158</v>
      </c>
      <c r="AU375" s="210" t="s">
        <v>82</v>
      </c>
      <c r="AV375" s="11" t="s">
        <v>75</v>
      </c>
      <c r="AW375" s="11" t="s">
        <v>34</v>
      </c>
      <c r="AX375" s="11" t="s">
        <v>70</v>
      </c>
      <c r="AY375" s="210" t="s">
        <v>149</v>
      </c>
    </row>
    <row r="376" spans="2:51" s="12" customFormat="1">
      <c r="B376" s="211"/>
      <c r="C376" s="212"/>
      <c r="D376" s="201" t="s">
        <v>158</v>
      </c>
      <c r="E376" s="213" t="s">
        <v>21</v>
      </c>
      <c r="F376" s="214" t="s">
        <v>453</v>
      </c>
      <c r="G376" s="212"/>
      <c r="H376" s="215">
        <v>8.7200000000000006</v>
      </c>
      <c r="I376" s="216"/>
      <c r="J376" s="212"/>
      <c r="K376" s="212"/>
      <c r="L376" s="217"/>
      <c r="M376" s="218"/>
      <c r="N376" s="219"/>
      <c r="O376" s="219"/>
      <c r="P376" s="219"/>
      <c r="Q376" s="219"/>
      <c r="R376" s="219"/>
      <c r="S376" s="219"/>
      <c r="T376" s="220"/>
      <c r="AT376" s="221" t="s">
        <v>158</v>
      </c>
      <c r="AU376" s="221" t="s">
        <v>82</v>
      </c>
      <c r="AV376" s="12" t="s">
        <v>82</v>
      </c>
      <c r="AW376" s="12" t="s">
        <v>34</v>
      </c>
      <c r="AX376" s="12" t="s">
        <v>70</v>
      </c>
      <c r="AY376" s="221" t="s">
        <v>149</v>
      </c>
    </row>
    <row r="377" spans="2:51" s="11" customFormat="1">
      <c r="B377" s="199"/>
      <c r="C377" s="200"/>
      <c r="D377" s="201" t="s">
        <v>158</v>
      </c>
      <c r="E377" s="202" t="s">
        <v>21</v>
      </c>
      <c r="F377" s="203" t="s">
        <v>428</v>
      </c>
      <c r="G377" s="200"/>
      <c r="H377" s="204" t="s">
        <v>21</v>
      </c>
      <c r="I377" s="205"/>
      <c r="J377" s="200"/>
      <c r="K377" s="200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158</v>
      </c>
      <c r="AU377" s="210" t="s">
        <v>82</v>
      </c>
      <c r="AV377" s="11" t="s">
        <v>75</v>
      </c>
      <c r="AW377" s="11" t="s">
        <v>34</v>
      </c>
      <c r="AX377" s="11" t="s">
        <v>70</v>
      </c>
      <c r="AY377" s="210" t="s">
        <v>149</v>
      </c>
    </row>
    <row r="378" spans="2:51" s="12" customFormat="1">
      <c r="B378" s="211"/>
      <c r="C378" s="212"/>
      <c r="D378" s="201" t="s">
        <v>158</v>
      </c>
      <c r="E378" s="213" t="s">
        <v>21</v>
      </c>
      <c r="F378" s="214" t="s">
        <v>454</v>
      </c>
      <c r="G378" s="212"/>
      <c r="H378" s="215">
        <v>7.52</v>
      </c>
      <c r="I378" s="216"/>
      <c r="J378" s="212"/>
      <c r="K378" s="212"/>
      <c r="L378" s="217"/>
      <c r="M378" s="218"/>
      <c r="N378" s="219"/>
      <c r="O378" s="219"/>
      <c r="P378" s="219"/>
      <c r="Q378" s="219"/>
      <c r="R378" s="219"/>
      <c r="S378" s="219"/>
      <c r="T378" s="220"/>
      <c r="AT378" s="221" t="s">
        <v>158</v>
      </c>
      <c r="AU378" s="221" t="s">
        <v>82</v>
      </c>
      <c r="AV378" s="12" t="s">
        <v>82</v>
      </c>
      <c r="AW378" s="12" t="s">
        <v>34</v>
      </c>
      <c r="AX378" s="12" t="s">
        <v>70</v>
      </c>
      <c r="AY378" s="221" t="s">
        <v>149</v>
      </c>
    </row>
    <row r="379" spans="2:51" s="11" customFormat="1">
      <c r="B379" s="199"/>
      <c r="C379" s="200"/>
      <c r="D379" s="201" t="s">
        <v>158</v>
      </c>
      <c r="E379" s="202" t="s">
        <v>21</v>
      </c>
      <c r="F379" s="203" t="s">
        <v>430</v>
      </c>
      <c r="G379" s="200"/>
      <c r="H379" s="204" t="s">
        <v>21</v>
      </c>
      <c r="I379" s="205"/>
      <c r="J379" s="200"/>
      <c r="K379" s="200"/>
      <c r="L379" s="206"/>
      <c r="M379" s="207"/>
      <c r="N379" s="208"/>
      <c r="O379" s="208"/>
      <c r="P379" s="208"/>
      <c r="Q379" s="208"/>
      <c r="R379" s="208"/>
      <c r="S379" s="208"/>
      <c r="T379" s="209"/>
      <c r="AT379" s="210" t="s">
        <v>158</v>
      </c>
      <c r="AU379" s="210" t="s">
        <v>82</v>
      </c>
      <c r="AV379" s="11" t="s">
        <v>75</v>
      </c>
      <c r="AW379" s="11" t="s">
        <v>34</v>
      </c>
      <c r="AX379" s="11" t="s">
        <v>70</v>
      </c>
      <c r="AY379" s="210" t="s">
        <v>149</v>
      </c>
    </row>
    <row r="380" spans="2:51" s="12" customFormat="1">
      <c r="B380" s="211"/>
      <c r="C380" s="212"/>
      <c r="D380" s="201" t="s">
        <v>158</v>
      </c>
      <c r="E380" s="213" t="s">
        <v>21</v>
      </c>
      <c r="F380" s="214" t="s">
        <v>455</v>
      </c>
      <c r="G380" s="212"/>
      <c r="H380" s="215">
        <v>5.76</v>
      </c>
      <c r="I380" s="216"/>
      <c r="J380" s="212"/>
      <c r="K380" s="212"/>
      <c r="L380" s="217"/>
      <c r="M380" s="218"/>
      <c r="N380" s="219"/>
      <c r="O380" s="219"/>
      <c r="P380" s="219"/>
      <c r="Q380" s="219"/>
      <c r="R380" s="219"/>
      <c r="S380" s="219"/>
      <c r="T380" s="220"/>
      <c r="AT380" s="221" t="s">
        <v>158</v>
      </c>
      <c r="AU380" s="221" t="s">
        <v>82</v>
      </c>
      <c r="AV380" s="12" t="s">
        <v>82</v>
      </c>
      <c r="AW380" s="12" t="s">
        <v>34</v>
      </c>
      <c r="AX380" s="12" t="s">
        <v>70</v>
      </c>
      <c r="AY380" s="221" t="s">
        <v>149</v>
      </c>
    </row>
    <row r="381" spans="2:51" s="11" customFormat="1">
      <c r="B381" s="199"/>
      <c r="C381" s="200"/>
      <c r="D381" s="201" t="s">
        <v>158</v>
      </c>
      <c r="E381" s="202" t="s">
        <v>21</v>
      </c>
      <c r="F381" s="203" t="s">
        <v>432</v>
      </c>
      <c r="G381" s="200"/>
      <c r="H381" s="204" t="s">
        <v>21</v>
      </c>
      <c r="I381" s="205"/>
      <c r="J381" s="200"/>
      <c r="K381" s="200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158</v>
      </c>
      <c r="AU381" s="210" t="s">
        <v>82</v>
      </c>
      <c r="AV381" s="11" t="s">
        <v>75</v>
      </c>
      <c r="AW381" s="11" t="s">
        <v>34</v>
      </c>
      <c r="AX381" s="11" t="s">
        <v>70</v>
      </c>
      <c r="AY381" s="210" t="s">
        <v>149</v>
      </c>
    </row>
    <row r="382" spans="2:51" s="12" customFormat="1">
      <c r="B382" s="211"/>
      <c r="C382" s="212"/>
      <c r="D382" s="201" t="s">
        <v>158</v>
      </c>
      <c r="E382" s="213" t="s">
        <v>21</v>
      </c>
      <c r="F382" s="214" t="s">
        <v>433</v>
      </c>
      <c r="G382" s="212"/>
      <c r="H382" s="215">
        <v>158.54400000000001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158</v>
      </c>
      <c r="AU382" s="221" t="s">
        <v>82</v>
      </c>
      <c r="AV382" s="12" t="s">
        <v>82</v>
      </c>
      <c r="AW382" s="12" t="s">
        <v>34</v>
      </c>
      <c r="AX382" s="12" t="s">
        <v>70</v>
      </c>
      <c r="AY382" s="221" t="s">
        <v>149</v>
      </c>
    </row>
    <row r="383" spans="2:51" s="11" customFormat="1">
      <c r="B383" s="199"/>
      <c r="C383" s="200"/>
      <c r="D383" s="201" t="s">
        <v>158</v>
      </c>
      <c r="E383" s="202" t="s">
        <v>21</v>
      </c>
      <c r="F383" s="203" t="s">
        <v>299</v>
      </c>
      <c r="G383" s="200"/>
      <c r="H383" s="204" t="s">
        <v>21</v>
      </c>
      <c r="I383" s="205"/>
      <c r="J383" s="200"/>
      <c r="K383" s="200"/>
      <c r="L383" s="206"/>
      <c r="M383" s="207"/>
      <c r="N383" s="208"/>
      <c r="O383" s="208"/>
      <c r="P383" s="208"/>
      <c r="Q383" s="208"/>
      <c r="R383" s="208"/>
      <c r="S383" s="208"/>
      <c r="T383" s="209"/>
      <c r="AT383" s="210" t="s">
        <v>158</v>
      </c>
      <c r="AU383" s="210" t="s">
        <v>82</v>
      </c>
      <c r="AV383" s="11" t="s">
        <v>75</v>
      </c>
      <c r="AW383" s="11" t="s">
        <v>34</v>
      </c>
      <c r="AX383" s="11" t="s">
        <v>70</v>
      </c>
      <c r="AY383" s="210" t="s">
        <v>149</v>
      </c>
    </row>
    <row r="384" spans="2:51" s="12" customFormat="1">
      <c r="B384" s="211"/>
      <c r="C384" s="212"/>
      <c r="D384" s="201" t="s">
        <v>158</v>
      </c>
      <c r="E384" s="213" t="s">
        <v>21</v>
      </c>
      <c r="F384" s="214" t="s">
        <v>434</v>
      </c>
      <c r="G384" s="212"/>
      <c r="H384" s="215">
        <v>-21</v>
      </c>
      <c r="I384" s="216"/>
      <c r="J384" s="212"/>
      <c r="K384" s="212"/>
      <c r="L384" s="217"/>
      <c r="M384" s="218"/>
      <c r="N384" s="219"/>
      <c r="O384" s="219"/>
      <c r="P384" s="219"/>
      <c r="Q384" s="219"/>
      <c r="R384" s="219"/>
      <c r="S384" s="219"/>
      <c r="T384" s="220"/>
      <c r="AT384" s="221" t="s">
        <v>158</v>
      </c>
      <c r="AU384" s="221" t="s">
        <v>82</v>
      </c>
      <c r="AV384" s="12" t="s">
        <v>82</v>
      </c>
      <c r="AW384" s="12" t="s">
        <v>34</v>
      </c>
      <c r="AX384" s="12" t="s">
        <v>70</v>
      </c>
      <c r="AY384" s="221" t="s">
        <v>149</v>
      </c>
    </row>
    <row r="385" spans="2:65" s="12" customFormat="1">
      <c r="B385" s="211"/>
      <c r="C385" s="212"/>
      <c r="D385" s="201" t="s">
        <v>158</v>
      </c>
      <c r="E385" s="213" t="s">
        <v>21</v>
      </c>
      <c r="F385" s="214" t="s">
        <v>418</v>
      </c>
      <c r="G385" s="212"/>
      <c r="H385" s="215">
        <v>-2</v>
      </c>
      <c r="I385" s="216"/>
      <c r="J385" s="212"/>
      <c r="K385" s="212"/>
      <c r="L385" s="217"/>
      <c r="M385" s="218"/>
      <c r="N385" s="219"/>
      <c r="O385" s="219"/>
      <c r="P385" s="219"/>
      <c r="Q385" s="219"/>
      <c r="R385" s="219"/>
      <c r="S385" s="219"/>
      <c r="T385" s="220"/>
      <c r="AT385" s="221" t="s">
        <v>158</v>
      </c>
      <c r="AU385" s="221" t="s">
        <v>82</v>
      </c>
      <c r="AV385" s="12" t="s">
        <v>82</v>
      </c>
      <c r="AW385" s="12" t="s">
        <v>34</v>
      </c>
      <c r="AX385" s="12" t="s">
        <v>70</v>
      </c>
      <c r="AY385" s="221" t="s">
        <v>149</v>
      </c>
    </row>
    <row r="386" spans="2:65" s="11" customFormat="1">
      <c r="B386" s="199"/>
      <c r="C386" s="200"/>
      <c r="D386" s="201" t="s">
        <v>158</v>
      </c>
      <c r="E386" s="202" t="s">
        <v>21</v>
      </c>
      <c r="F386" s="203" t="s">
        <v>435</v>
      </c>
      <c r="G386" s="200"/>
      <c r="H386" s="204" t="s">
        <v>21</v>
      </c>
      <c r="I386" s="205"/>
      <c r="J386" s="200"/>
      <c r="K386" s="200"/>
      <c r="L386" s="206"/>
      <c r="M386" s="207"/>
      <c r="N386" s="208"/>
      <c r="O386" s="208"/>
      <c r="P386" s="208"/>
      <c r="Q386" s="208"/>
      <c r="R386" s="208"/>
      <c r="S386" s="208"/>
      <c r="T386" s="209"/>
      <c r="AT386" s="210" t="s">
        <v>158</v>
      </c>
      <c r="AU386" s="210" t="s">
        <v>82</v>
      </c>
      <c r="AV386" s="11" t="s">
        <v>75</v>
      </c>
      <c r="AW386" s="11" t="s">
        <v>34</v>
      </c>
      <c r="AX386" s="11" t="s">
        <v>70</v>
      </c>
      <c r="AY386" s="210" t="s">
        <v>149</v>
      </c>
    </row>
    <row r="387" spans="2:65" s="12" customFormat="1">
      <c r="B387" s="211"/>
      <c r="C387" s="212"/>
      <c r="D387" s="201" t="s">
        <v>158</v>
      </c>
      <c r="E387" s="213" t="s">
        <v>21</v>
      </c>
      <c r="F387" s="214" t="s">
        <v>456</v>
      </c>
      <c r="G387" s="212"/>
      <c r="H387" s="215">
        <v>62.496000000000002</v>
      </c>
      <c r="I387" s="216"/>
      <c r="J387" s="212"/>
      <c r="K387" s="212"/>
      <c r="L387" s="217"/>
      <c r="M387" s="218"/>
      <c r="N387" s="219"/>
      <c r="O387" s="219"/>
      <c r="P387" s="219"/>
      <c r="Q387" s="219"/>
      <c r="R387" s="219"/>
      <c r="S387" s="219"/>
      <c r="T387" s="220"/>
      <c r="AT387" s="221" t="s">
        <v>158</v>
      </c>
      <c r="AU387" s="221" t="s">
        <v>82</v>
      </c>
      <c r="AV387" s="12" t="s">
        <v>82</v>
      </c>
      <c r="AW387" s="12" t="s">
        <v>34</v>
      </c>
      <c r="AX387" s="12" t="s">
        <v>70</v>
      </c>
      <c r="AY387" s="221" t="s">
        <v>149</v>
      </c>
    </row>
    <row r="388" spans="2:65" s="11" customFormat="1">
      <c r="B388" s="199"/>
      <c r="C388" s="200"/>
      <c r="D388" s="201" t="s">
        <v>158</v>
      </c>
      <c r="E388" s="202" t="s">
        <v>21</v>
      </c>
      <c r="F388" s="203" t="s">
        <v>299</v>
      </c>
      <c r="G388" s="200"/>
      <c r="H388" s="204" t="s">
        <v>21</v>
      </c>
      <c r="I388" s="205"/>
      <c r="J388" s="200"/>
      <c r="K388" s="200"/>
      <c r="L388" s="206"/>
      <c r="M388" s="207"/>
      <c r="N388" s="208"/>
      <c r="O388" s="208"/>
      <c r="P388" s="208"/>
      <c r="Q388" s="208"/>
      <c r="R388" s="208"/>
      <c r="S388" s="208"/>
      <c r="T388" s="209"/>
      <c r="AT388" s="210" t="s">
        <v>158</v>
      </c>
      <c r="AU388" s="210" t="s">
        <v>82</v>
      </c>
      <c r="AV388" s="11" t="s">
        <v>75</v>
      </c>
      <c r="AW388" s="11" t="s">
        <v>34</v>
      </c>
      <c r="AX388" s="11" t="s">
        <v>70</v>
      </c>
      <c r="AY388" s="210" t="s">
        <v>149</v>
      </c>
    </row>
    <row r="389" spans="2:65" s="12" customFormat="1">
      <c r="B389" s="211"/>
      <c r="C389" s="212"/>
      <c r="D389" s="201" t="s">
        <v>158</v>
      </c>
      <c r="E389" s="213" t="s">
        <v>21</v>
      </c>
      <c r="F389" s="214" t="s">
        <v>314</v>
      </c>
      <c r="G389" s="212"/>
      <c r="H389" s="215">
        <v>-7.2</v>
      </c>
      <c r="I389" s="216"/>
      <c r="J389" s="212"/>
      <c r="K389" s="212"/>
      <c r="L389" s="217"/>
      <c r="M389" s="218"/>
      <c r="N389" s="219"/>
      <c r="O389" s="219"/>
      <c r="P389" s="219"/>
      <c r="Q389" s="219"/>
      <c r="R389" s="219"/>
      <c r="S389" s="219"/>
      <c r="T389" s="220"/>
      <c r="AT389" s="221" t="s">
        <v>158</v>
      </c>
      <c r="AU389" s="221" t="s">
        <v>82</v>
      </c>
      <c r="AV389" s="12" t="s">
        <v>82</v>
      </c>
      <c r="AW389" s="12" t="s">
        <v>34</v>
      </c>
      <c r="AX389" s="12" t="s">
        <v>70</v>
      </c>
      <c r="AY389" s="221" t="s">
        <v>149</v>
      </c>
    </row>
    <row r="390" spans="2:65" s="12" customFormat="1">
      <c r="B390" s="211"/>
      <c r="C390" s="212"/>
      <c r="D390" s="201" t="s">
        <v>158</v>
      </c>
      <c r="E390" s="213" t="s">
        <v>21</v>
      </c>
      <c r="F390" s="214" t="s">
        <v>424</v>
      </c>
      <c r="G390" s="212"/>
      <c r="H390" s="215">
        <v>-1.2</v>
      </c>
      <c r="I390" s="216"/>
      <c r="J390" s="212"/>
      <c r="K390" s="212"/>
      <c r="L390" s="217"/>
      <c r="M390" s="218"/>
      <c r="N390" s="219"/>
      <c r="O390" s="219"/>
      <c r="P390" s="219"/>
      <c r="Q390" s="219"/>
      <c r="R390" s="219"/>
      <c r="S390" s="219"/>
      <c r="T390" s="220"/>
      <c r="AT390" s="221" t="s">
        <v>158</v>
      </c>
      <c r="AU390" s="221" t="s">
        <v>82</v>
      </c>
      <c r="AV390" s="12" t="s">
        <v>82</v>
      </c>
      <c r="AW390" s="12" t="s">
        <v>34</v>
      </c>
      <c r="AX390" s="12" t="s">
        <v>70</v>
      </c>
      <c r="AY390" s="221" t="s">
        <v>149</v>
      </c>
    </row>
    <row r="391" spans="2:65" s="13" customFormat="1">
      <c r="B391" s="222"/>
      <c r="C391" s="223"/>
      <c r="D391" s="224" t="s">
        <v>158</v>
      </c>
      <c r="E391" s="225" t="s">
        <v>21</v>
      </c>
      <c r="F391" s="226" t="s">
        <v>161</v>
      </c>
      <c r="G391" s="223"/>
      <c r="H391" s="227">
        <v>337.26</v>
      </c>
      <c r="I391" s="228"/>
      <c r="J391" s="223"/>
      <c r="K391" s="223"/>
      <c r="L391" s="229"/>
      <c r="M391" s="230"/>
      <c r="N391" s="231"/>
      <c r="O391" s="231"/>
      <c r="P391" s="231"/>
      <c r="Q391" s="231"/>
      <c r="R391" s="231"/>
      <c r="S391" s="231"/>
      <c r="T391" s="232"/>
      <c r="AT391" s="233" t="s">
        <v>158</v>
      </c>
      <c r="AU391" s="233" t="s">
        <v>82</v>
      </c>
      <c r="AV391" s="13" t="s">
        <v>156</v>
      </c>
      <c r="AW391" s="13" t="s">
        <v>34</v>
      </c>
      <c r="AX391" s="13" t="s">
        <v>75</v>
      </c>
      <c r="AY391" s="233" t="s">
        <v>149</v>
      </c>
    </row>
    <row r="392" spans="2:65" s="1" customFormat="1" ht="31.5" customHeight="1">
      <c r="B392" s="40"/>
      <c r="C392" s="187" t="s">
        <v>457</v>
      </c>
      <c r="D392" s="187" t="s">
        <v>151</v>
      </c>
      <c r="E392" s="188" t="s">
        <v>458</v>
      </c>
      <c r="F392" s="189" t="s">
        <v>459</v>
      </c>
      <c r="G392" s="190" t="s">
        <v>253</v>
      </c>
      <c r="H392" s="191">
        <v>380.82499999999999</v>
      </c>
      <c r="I392" s="192"/>
      <c r="J392" s="193">
        <f>ROUND(I392*H392,2)</f>
        <v>0</v>
      </c>
      <c r="K392" s="189" t="s">
        <v>155</v>
      </c>
      <c r="L392" s="60"/>
      <c r="M392" s="194" t="s">
        <v>21</v>
      </c>
      <c r="N392" s="195" t="s">
        <v>41</v>
      </c>
      <c r="O392" s="41"/>
      <c r="P392" s="196">
        <f>O392*H392</f>
        <v>0</v>
      </c>
      <c r="Q392" s="196">
        <v>1.54E-2</v>
      </c>
      <c r="R392" s="196">
        <f>Q392*H392</f>
        <v>5.8647049999999998</v>
      </c>
      <c r="S392" s="196">
        <v>0</v>
      </c>
      <c r="T392" s="197">
        <f>S392*H392</f>
        <v>0</v>
      </c>
      <c r="AR392" s="23" t="s">
        <v>156</v>
      </c>
      <c r="AT392" s="23" t="s">
        <v>151</v>
      </c>
      <c r="AU392" s="23" t="s">
        <v>82</v>
      </c>
      <c r="AY392" s="23" t="s">
        <v>149</v>
      </c>
      <c r="BE392" s="198">
        <f>IF(N392="základní",J392,0)</f>
        <v>0</v>
      </c>
      <c r="BF392" s="198">
        <f>IF(N392="snížená",J392,0)</f>
        <v>0</v>
      </c>
      <c r="BG392" s="198">
        <f>IF(N392="zákl. přenesená",J392,0)</f>
        <v>0</v>
      </c>
      <c r="BH392" s="198">
        <f>IF(N392="sníž. přenesená",J392,0)</f>
        <v>0</v>
      </c>
      <c r="BI392" s="198">
        <f>IF(N392="nulová",J392,0)</f>
        <v>0</v>
      </c>
      <c r="BJ392" s="23" t="s">
        <v>75</v>
      </c>
      <c r="BK392" s="198">
        <f>ROUND(I392*H392,2)</f>
        <v>0</v>
      </c>
      <c r="BL392" s="23" t="s">
        <v>156</v>
      </c>
      <c r="BM392" s="23" t="s">
        <v>460</v>
      </c>
    </row>
    <row r="393" spans="2:65" s="11" customFormat="1">
      <c r="B393" s="199"/>
      <c r="C393" s="200"/>
      <c r="D393" s="201" t="s">
        <v>158</v>
      </c>
      <c r="E393" s="202" t="s">
        <v>21</v>
      </c>
      <c r="F393" s="203" t="s">
        <v>296</v>
      </c>
      <c r="G393" s="200"/>
      <c r="H393" s="204" t="s">
        <v>21</v>
      </c>
      <c r="I393" s="205"/>
      <c r="J393" s="200"/>
      <c r="K393" s="200"/>
      <c r="L393" s="206"/>
      <c r="M393" s="207"/>
      <c r="N393" s="208"/>
      <c r="O393" s="208"/>
      <c r="P393" s="208"/>
      <c r="Q393" s="208"/>
      <c r="R393" s="208"/>
      <c r="S393" s="208"/>
      <c r="T393" s="209"/>
      <c r="AT393" s="210" t="s">
        <v>158</v>
      </c>
      <c r="AU393" s="210" t="s">
        <v>82</v>
      </c>
      <c r="AV393" s="11" t="s">
        <v>75</v>
      </c>
      <c r="AW393" s="11" t="s">
        <v>34</v>
      </c>
      <c r="AX393" s="11" t="s">
        <v>70</v>
      </c>
      <c r="AY393" s="210" t="s">
        <v>149</v>
      </c>
    </row>
    <row r="394" spans="2:65" s="11" customFormat="1">
      <c r="B394" s="199"/>
      <c r="C394" s="200"/>
      <c r="D394" s="201" t="s">
        <v>158</v>
      </c>
      <c r="E394" s="202" t="s">
        <v>21</v>
      </c>
      <c r="F394" s="203" t="s">
        <v>413</v>
      </c>
      <c r="G394" s="200"/>
      <c r="H394" s="204" t="s">
        <v>21</v>
      </c>
      <c r="I394" s="205"/>
      <c r="J394" s="200"/>
      <c r="K394" s="200"/>
      <c r="L394" s="206"/>
      <c r="M394" s="207"/>
      <c r="N394" s="208"/>
      <c r="O394" s="208"/>
      <c r="P394" s="208"/>
      <c r="Q394" s="208"/>
      <c r="R394" s="208"/>
      <c r="S394" s="208"/>
      <c r="T394" s="209"/>
      <c r="AT394" s="210" t="s">
        <v>158</v>
      </c>
      <c r="AU394" s="210" t="s">
        <v>82</v>
      </c>
      <c r="AV394" s="11" t="s">
        <v>75</v>
      </c>
      <c r="AW394" s="11" t="s">
        <v>34</v>
      </c>
      <c r="AX394" s="11" t="s">
        <v>70</v>
      </c>
      <c r="AY394" s="210" t="s">
        <v>149</v>
      </c>
    </row>
    <row r="395" spans="2:65" s="12" customFormat="1">
      <c r="B395" s="211"/>
      <c r="C395" s="212"/>
      <c r="D395" s="201" t="s">
        <v>158</v>
      </c>
      <c r="E395" s="213" t="s">
        <v>21</v>
      </c>
      <c r="F395" s="214" t="s">
        <v>414</v>
      </c>
      <c r="G395" s="212"/>
      <c r="H395" s="215">
        <v>51.45</v>
      </c>
      <c r="I395" s="216"/>
      <c r="J395" s="212"/>
      <c r="K395" s="212"/>
      <c r="L395" s="217"/>
      <c r="M395" s="218"/>
      <c r="N395" s="219"/>
      <c r="O395" s="219"/>
      <c r="P395" s="219"/>
      <c r="Q395" s="219"/>
      <c r="R395" s="219"/>
      <c r="S395" s="219"/>
      <c r="T395" s="220"/>
      <c r="AT395" s="221" t="s">
        <v>158</v>
      </c>
      <c r="AU395" s="221" t="s">
        <v>82</v>
      </c>
      <c r="AV395" s="12" t="s">
        <v>82</v>
      </c>
      <c r="AW395" s="12" t="s">
        <v>34</v>
      </c>
      <c r="AX395" s="12" t="s">
        <v>70</v>
      </c>
      <c r="AY395" s="221" t="s">
        <v>149</v>
      </c>
    </row>
    <row r="396" spans="2:65" s="11" customFormat="1">
      <c r="B396" s="199"/>
      <c r="C396" s="200"/>
      <c r="D396" s="201" t="s">
        <v>158</v>
      </c>
      <c r="E396" s="202" t="s">
        <v>21</v>
      </c>
      <c r="F396" s="203" t="s">
        <v>299</v>
      </c>
      <c r="G396" s="200"/>
      <c r="H396" s="204" t="s">
        <v>21</v>
      </c>
      <c r="I396" s="205"/>
      <c r="J396" s="200"/>
      <c r="K396" s="200"/>
      <c r="L396" s="206"/>
      <c r="M396" s="207"/>
      <c r="N396" s="208"/>
      <c r="O396" s="208"/>
      <c r="P396" s="208"/>
      <c r="Q396" s="208"/>
      <c r="R396" s="208"/>
      <c r="S396" s="208"/>
      <c r="T396" s="209"/>
      <c r="AT396" s="210" t="s">
        <v>158</v>
      </c>
      <c r="AU396" s="210" t="s">
        <v>82</v>
      </c>
      <c r="AV396" s="11" t="s">
        <v>75</v>
      </c>
      <c r="AW396" s="11" t="s">
        <v>34</v>
      </c>
      <c r="AX396" s="11" t="s">
        <v>70</v>
      </c>
      <c r="AY396" s="210" t="s">
        <v>149</v>
      </c>
    </row>
    <row r="397" spans="2:65" s="12" customFormat="1">
      <c r="B397" s="211"/>
      <c r="C397" s="212"/>
      <c r="D397" s="201" t="s">
        <v>158</v>
      </c>
      <c r="E397" s="213" t="s">
        <v>21</v>
      </c>
      <c r="F397" s="214" t="s">
        <v>312</v>
      </c>
      <c r="G397" s="212"/>
      <c r="H397" s="215">
        <v>-3.68</v>
      </c>
      <c r="I397" s="216"/>
      <c r="J397" s="212"/>
      <c r="K397" s="212"/>
      <c r="L397" s="217"/>
      <c r="M397" s="218"/>
      <c r="N397" s="219"/>
      <c r="O397" s="219"/>
      <c r="P397" s="219"/>
      <c r="Q397" s="219"/>
      <c r="R397" s="219"/>
      <c r="S397" s="219"/>
      <c r="T397" s="220"/>
      <c r="AT397" s="221" t="s">
        <v>158</v>
      </c>
      <c r="AU397" s="221" t="s">
        <v>82</v>
      </c>
      <c r="AV397" s="12" t="s">
        <v>82</v>
      </c>
      <c r="AW397" s="12" t="s">
        <v>34</v>
      </c>
      <c r="AX397" s="12" t="s">
        <v>70</v>
      </c>
      <c r="AY397" s="221" t="s">
        <v>149</v>
      </c>
    </row>
    <row r="398" spans="2:65" s="12" customFormat="1">
      <c r="B398" s="211"/>
      <c r="C398" s="212"/>
      <c r="D398" s="201" t="s">
        <v>158</v>
      </c>
      <c r="E398" s="213" t="s">
        <v>21</v>
      </c>
      <c r="F398" s="214" t="s">
        <v>415</v>
      </c>
      <c r="G398" s="212"/>
      <c r="H398" s="215">
        <v>-4.8</v>
      </c>
      <c r="I398" s="216"/>
      <c r="J398" s="212"/>
      <c r="K398" s="212"/>
      <c r="L398" s="217"/>
      <c r="M398" s="218"/>
      <c r="N398" s="219"/>
      <c r="O398" s="219"/>
      <c r="P398" s="219"/>
      <c r="Q398" s="219"/>
      <c r="R398" s="219"/>
      <c r="S398" s="219"/>
      <c r="T398" s="220"/>
      <c r="AT398" s="221" t="s">
        <v>158</v>
      </c>
      <c r="AU398" s="221" t="s">
        <v>82</v>
      </c>
      <c r="AV398" s="12" t="s">
        <v>82</v>
      </c>
      <c r="AW398" s="12" t="s">
        <v>34</v>
      </c>
      <c r="AX398" s="12" t="s">
        <v>70</v>
      </c>
      <c r="AY398" s="221" t="s">
        <v>149</v>
      </c>
    </row>
    <row r="399" spans="2:65" s="12" customFormat="1">
      <c r="B399" s="211"/>
      <c r="C399" s="212"/>
      <c r="D399" s="201" t="s">
        <v>158</v>
      </c>
      <c r="E399" s="213" t="s">
        <v>21</v>
      </c>
      <c r="F399" s="214" t="s">
        <v>416</v>
      </c>
      <c r="G399" s="212"/>
      <c r="H399" s="215">
        <v>-1.5</v>
      </c>
      <c r="I399" s="216"/>
      <c r="J399" s="212"/>
      <c r="K399" s="212"/>
      <c r="L399" s="217"/>
      <c r="M399" s="218"/>
      <c r="N399" s="219"/>
      <c r="O399" s="219"/>
      <c r="P399" s="219"/>
      <c r="Q399" s="219"/>
      <c r="R399" s="219"/>
      <c r="S399" s="219"/>
      <c r="T399" s="220"/>
      <c r="AT399" s="221" t="s">
        <v>158</v>
      </c>
      <c r="AU399" s="221" t="s">
        <v>82</v>
      </c>
      <c r="AV399" s="12" t="s">
        <v>82</v>
      </c>
      <c r="AW399" s="12" t="s">
        <v>34</v>
      </c>
      <c r="AX399" s="12" t="s">
        <v>70</v>
      </c>
      <c r="AY399" s="221" t="s">
        <v>149</v>
      </c>
    </row>
    <row r="400" spans="2:65" s="12" customFormat="1">
      <c r="B400" s="211"/>
      <c r="C400" s="212"/>
      <c r="D400" s="201" t="s">
        <v>158</v>
      </c>
      <c r="E400" s="213" t="s">
        <v>21</v>
      </c>
      <c r="F400" s="214" t="s">
        <v>417</v>
      </c>
      <c r="G400" s="212"/>
      <c r="H400" s="215">
        <v>-1.4</v>
      </c>
      <c r="I400" s="216"/>
      <c r="J400" s="212"/>
      <c r="K400" s="212"/>
      <c r="L400" s="217"/>
      <c r="M400" s="218"/>
      <c r="N400" s="219"/>
      <c r="O400" s="219"/>
      <c r="P400" s="219"/>
      <c r="Q400" s="219"/>
      <c r="R400" s="219"/>
      <c r="S400" s="219"/>
      <c r="T400" s="220"/>
      <c r="AT400" s="221" t="s">
        <v>158</v>
      </c>
      <c r="AU400" s="221" t="s">
        <v>82</v>
      </c>
      <c r="AV400" s="12" t="s">
        <v>82</v>
      </c>
      <c r="AW400" s="12" t="s">
        <v>34</v>
      </c>
      <c r="AX400" s="12" t="s">
        <v>70</v>
      </c>
      <c r="AY400" s="221" t="s">
        <v>149</v>
      </c>
    </row>
    <row r="401" spans="2:51" s="12" customFormat="1">
      <c r="B401" s="211"/>
      <c r="C401" s="212"/>
      <c r="D401" s="201" t="s">
        <v>158</v>
      </c>
      <c r="E401" s="213" t="s">
        <v>21</v>
      </c>
      <c r="F401" s="214" t="s">
        <v>418</v>
      </c>
      <c r="G401" s="212"/>
      <c r="H401" s="215">
        <v>-2</v>
      </c>
      <c r="I401" s="216"/>
      <c r="J401" s="212"/>
      <c r="K401" s="212"/>
      <c r="L401" s="217"/>
      <c r="M401" s="218"/>
      <c r="N401" s="219"/>
      <c r="O401" s="219"/>
      <c r="P401" s="219"/>
      <c r="Q401" s="219"/>
      <c r="R401" s="219"/>
      <c r="S401" s="219"/>
      <c r="T401" s="220"/>
      <c r="AT401" s="221" t="s">
        <v>158</v>
      </c>
      <c r="AU401" s="221" t="s">
        <v>82</v>
      </c>
      <c r="AV401" s="12" t="s">
        <v>82</v>
      </c>
      <c r="AW401" s="12" t="s">
        <v>34</v>
      </c>
      <c r="AX401" s="12" t="s">
        <v>70</v>
      </c>
      <c r="AY401" s="221" t="s">
        <v>149</v>
      </c>
    </row>
    <row r="402" spans="2:51" s="11" customFormat="1">
      <c r="B402" s="199"/>
      <c r="C402" s="200"/>
      <c r="D402" s="201" t="s">
        <v>158</v>
      </c>
      <c r="E402" s="202" t="s">
        <v>21</v>
      </c>
      <c r="F402" s="203" t="s">
        <v>419</v>
      </c>
      <c r="G402" s="200"/>
      <c r="H402" s="204" t="s">
        <v>21</v>
      </c>
      <c r="I402" s="205"/>
      <c r="J402" s="200"/>
      <c r="K402" s="200"/>
      <c r="L402" s="206"/>
      <c r="M402" s="207"/>
      <c r="N402" s="208"/>
      <c r="O402" s="208"/>
      <c r="P402" s="208"/>
      <c r="Q402" s="208"/>
      <c r="R402" s="208"/>
      <c r="S402" s="208"/>
      <c r="T402" s="209"/>
      <c r="AT402" s="210" t="s">
        <v>158</v>
      </c>
      <c r="AU402" s="210" t="s">
        <v>82</v>
      </c>
      <c r="AV402" s="11" t="s">
        <v>75</v>
      </c>
      <c r="AW402" s="11" t="s">
        <v>34</v>
      </c>
      <c r="AX402" s="11" t="s">
        <v>70</v>
      </c>
      <c r="AY402" s="210" t="s">
        <v>149</v>
      </c>
    </row>
    <row r="403" spans="2:51" s="12" customFormat="1">
      <c r="B403" s="211"/>
      <c r="C403" s="212"/>
      <c r="D403" s="201" t="s">
        <v>158</v>
      </c>
      <c r="E403" s="213" t="s">
        <v>21</v>
      </c>
      <c r="F403" s="214" t="s">
        <v>420</v>
      </c>
      <c r="G403" s="212"/>
      <c r="H403" s="215">
        <v>27.6</v>
      </c>
      <c r="I403" s="216"/>
      <c r="J403" s="212"/>
      <c r="K403" s="212"/>
      <c r="L403" s="217"/>
      <c r="M403" s="218"/>
      <c r="N403" s="219"/>
      <c r="O403" s="219"/>
      <c r="P403" s="219"/>
      <c r="Q403" s="219"/>
      <c r="R403" s="219"/>
      <c r="S403" s="219"/>
      <c r="T403" s="220"/>
      <c r="AT403" s="221" t="s">
        <v>158</v>
      </c>
      <c r="AU403" s="221" t="s">
        <v>82</v>
      </c>
      <c r="AV403" s="12" t="s">
        <v>82</v>
      </c>
      <c r="AW403" s="12" t="s">
        <v>34</v>
      </c>
      <c r="AX403" s="12" t="s">
        <v>70</v>
      </c>
      <c r="AY403" s="221" t="s">
        <v>149</v>
      </c>
    </row>
    <row r="404" spans="2:51" s="11" customFormat="1">
      <c r="B404" s="199"/>
      <c r="C404" s="200"/>
      <c r="D404" s="201" t="s">
        <v>158</v>
      </c>
      <c r="E404" s="202" t="s">
        <v>21</v>
      </c>
      <c r="F404" s="203" t="s">
        <v>299</v>
      </c>
      <c r="G404" s="200"/>
      <c r="H404" s="204" t="s">
        <v>21</v>
      </c>
      <c r="I404" s="205"/>
      <c r="J404" s="200"/>
      <c r="K404" s="200"/>
      <c r="L404" s="206"/>
      <c r="M404" s="207"/>
      <c r="N404" s="208"/>
      <c r="O404" s="208"/>
      <c r="P404" s="208"/>
      <c r="Q404" s="208"/>
      <c r="R404" s="208"/>
      <c r="S404" s="208"/>
      <c r="T404" s="209"/>
      <c r="AT404" s="210" t="s">
        <v>158</v>
      </c>
      <c r="AU404" s="210" t="s">
        <v>82</v>
      </c>
      <c r="AV404" s="11" t="s">
        <v>75</v>
      </c>
      <c r="AW404" s="11" t="s">
        <v>34</v>
      </c>
      <c r="AX404" s="11" t="s">
        <v>70</v>
      </c>
      <c r="AY404" s="210" t="s">
        <v>149</v>
      </c>
    </row>
    <row r="405" spans="2:51" s="12" customFormat="1">
      <c r="B405" s="211"/>
      <c r="C405" s="212"/>
      <c r="D405" s="201" t="s">
        <v>158</v>
      </c>
      <c r="E405" s="213" t="s">
        <v>21</v>
      </c>
      <c r="F405" s="214" t="s">
        <v>421</v>
      </c>
      <c r="G405" s="212"/>
      <c r="H405" s="215">
        <v>-1.6</v>
      </c>
      <c r="I405" s="216"/>
      <c r="J405" s="212"/>
      <c r="K405" s="212"/>
      <c r="L405" s="217"/>
      <c r="M405" s="218"/>
      <c r="N405" s="219"/>
      <c r="O405" s="219"/>
      <c r="P405" s="219"/>
      <c r="Q405" s="219"/>
      <c r="R405" s="219"/>
      <c r="S405" s="219"/>
      <c r="T405" s="220"/>
      <c r="AT405" s="221" t="s">
        <v>158</v>
      </c>
      <c r="AU405" s="221" t="s">
        <v>82</v>
      </c>
      <c r="AV405" s="12" t="s">
        <v>82</v>
      </c>
      <c r="AW405" s="12" t="s">
        <v>34</v>
      </c>
      <c r="AX405" s="12" t="s">
        <v>70</v>
      </c>
      <c r="AY405" s="221" t="s">
        <v>149</v>
      </c>
    </row>
    <row r="406" spans="2:51" s="12" customFormat="1">
      <c r="B406" s="211"/>
      <c r="C406" s="212"/>
      <c r="D406" s="201" t="s">
        <v>158</v>
      </c>
      <c r="E406" s="213" t="s">
        <v>21</v>
      </c>
      <c r="F406" s="214" t="s">
        <v>416</v>
      </c>
      <c r="G406" s="212"/>
      <c r="H406" s="215">
        <v>-1.5</v>
      </c>
      <c r="I406" s="216"/>
      <c r="J406" s="212"/>
      <c r="K406" s="212"/>
      <c r="L406" s="217"/>
      <c r="M406" s="218"/>
      <c r="N406" s="219"/>
      <c r="O406" s="219"/>
      <c r="P406" s="219"/>
      <c r="Q406" s="219"/>
      <c r="R406" s="219"/>
      <c r="S406" s="219"/>
      <c r="T406" s="220"/>
      <c r="AT406" s="221" t="s">
        <v>158</v>
      </c>
      <c r="AU406" s="221" t="s">
        <v>82</v>
      </c>
      <c r="AV406" s="12" t="s">
        <v>82</v>
      </c>
      <c r="AW406" s="12" t="s">
        <v>34</v>
      </c>
      <c r="AX406" s="12" t="s">
        <v>70</v>
      </c>
      <c r="AY406" s="221" t="s">
        <v>149</v>
      </c>
    </row>
    <row r="407" spans="2:51" s="11" customFormat="1">
      <c r="B407" s="199"/>
      <c r="C407" s="200"/>
      <c r="D407" s="201" t="s">
        <v>158</v>
      </c>
      <c r="E407" s="202" t="s">
        <v>21</v>
      </c>
      <c r="F407" s="203" t="s">
        <v>422</v>
      </c>
      <c r="G407" s="200"/>
      <c r="H407" s="204" t="s">
        <v>21</v>
      </c>
      <c r="I407" s="205"/>
      <c r="J407" s="200"/>
      <c r="K407" s="200"/>
      <c r="L407" s="206"/>
      <c r="M407" s="207"/>
      <c r="N407" s="208"/>
      <c r="O407" s="208"/>
      <c r="P407" s="208"/>
      <c r="Q407" s="208"/>
      <c r="R407" s="208"/>
      <c r="S407" s="208"/>
      <c r="T407" s="209"/>
      <c r="AT407" s="210" t="s">
        <v>158</v>
      </c>
      <c r="AU407" s="210" t="s">
        <v>82</v>
      </c>
      <c r="AV407" s="11" t="s">
        <v>75</v>
      </c>
      <c r="AW407" s="11" t="s">
        <v>34</v>
      </c>
      <c r="AX407" s="11" t="s">
        <v>70</v>
      </c>
      <c r="AY407" s="210" t="s">
        <v>149</v>
      </c>
    </row>
    <row r="408" spans="2:51" s="12" customFormat="1">
      <c r="B408" s="211"/>
      <c r="C408" s="212"/>
      <c r="D408" s="201" t="s">
        <v>158</v>
      </c>
      <c r="E408" s="213" t="s">
        <v>21</v>
      </c>
      <c r="F408" s="214" t="s">
        <v>423</v>
      </c>
      <c r="G408" s="212"/>
      <c r="H408" s="215">
        <v>65.849999999999994</v>
      </c>
      <c r="I408" s="216"/>
      <c r="J408" s="212"/>
      <c r="K408" s="212"/>
      <c r="L408" s="217"/>
      <c r="M408" s="218"/>
      <c r="N408" s="219"/>
      <c r="O408" s="219"/>
      <c r="P408" s="219"/>
      <c r="Q408" s="219"/>
      <c r="R408" s="219"/>
      <c r="S408" s="219"/>
      <c r="T408" s="220"/>
      <c r="AT408" s="221" t="s">
        <v>158</v>
      </c>
      <c r="AU408" s="221" t="s">
        <v>82</v>
      </c>
      <c r="AV408" s="12" t="s">
        <v>82</v>
      </c>
      <c r="AW408" s="12" t="s">
        <v>34</v>
      </c>
      <c r="AX408" s="12" t="s">
        <v>70</v>
      </c>
      <c r="AY408" s="221" t="s">
        <v>149</v>
      </c>
    </row>
    <row r="409" spans="2:51" s="11" customFormat="1">
      <c r="B409" s="199"/>
      <c r="C409" s="200"/>
      <c r="D409" s="201" t="s">
        <v>158</v>
      </c>
      <c r="E409" s="202" t="s">
        <v>21</v>
      </c>
      <c r="F409" s="203" t="s">
        <v>299</v>
      </c>
      <c r="G409" s="200"/>
      <c r="H409" s="204" t="s">
        <v>21</v>
      </c>
      <c r="I409" s="205"/>
      <c r="J409" s="200"/>
      <c r="K409" s="200"/>
      <c r="L409" s="206"/>
      <c r="M409" s="207"/>
      <c r="N409" s="208"/>
      <c r="O409" s="208"/>
      <c r="P409" s="208"/>
      <c r="Q409" s="208"/>
      <c r="R409" s="208"/>
      <c r="S409" s="208"/>
      <c r="T409" s="209"/>
      <c r="AT409" s="210" t="s">
        <v>158</v>
      </c>
      <c r="AU409" s="210" t="s">
        <v>82</v>
      </c>
      <c r="AV409" s="11" t="s">
        <v>75</v>
      </c>
      <c r="AW409" s="11" t="s">
        <v>34</v>
      </c>
      <c r="AX409" s="11" t="s">
        <v>70</v>
      </c>
      <c r="AY409" s="210" t="s">
        <v>149</v>
      </c>
    </row>
    <row r="410" spans="2:51" s="12" customFormat="1">
      <c r="B410" s="211"/>
      <c r="C410" s="212"/>
      <c r="D410" s="201" t="s">
        <v>158</v>
      </c>
      <c r="E410" s="213" t="s">
        <v>21</v>
      </c>
      <c r="F410" s="214" t="s">
        <v>421</v>
      </c>
      <c r="G410" s="212"/>
      <c r="H410" s="215">
        <v>-1.6</v>
      </c>
      <c r="I410" s="216"/>
      <c r="J410" s="212"/>
      <c r="K410" s="212"/>
      <c r="L410" s="217"/>
      <c r="M410" s="218"/>
      <c r="N410" s="219"/>
      <c r="O410" s="219"/>
      <c r="P410" s="219"/>
      <c r="Q410" s="219"/>
      <c r="R410" s="219"/>
      <c r="S410" s="219"/>
      <c r="T410" s="220"/>
      <c r="AT410" s="221" t="s">
        <v>158</v>
      </c>
      <c r="AU410" s="221" t="s">
        <v>82</v>
      </c>
      <c r="AV410" s="12" t="s">
        <v>82</v>
      </c>
      <c r="AW410" s="12" t="s">
        <v>34</v>
      </c>
      <c r="AX410" s="12" t="s">
        <v>70</v>
      </c>
      <c r="AY410" s="221" t="s">
        <v>149</v>
      </c>
    </row>
    <row r="411" spans="2:51" s="12" customFormat="1">
      <c r="B411" s="211"/>
      <c r="C411" s="212"/>
      <c r="D411" s="201" t="s">
        <v>158</v>
      </c>
      <c r="E411" s="213" t="s">
        <v>21</v>
      </c>
      <c r="F411" s="214" t="s">
        <v>424</v>
      </c>
      <c r="G411" s="212"/>
      <c r="H411" s="215">
        <v>-1.2</v>
      </c>
      <c r="I411" s="216"/>
      <c r="J411" s="212"/>
      <c r="K411" s="212"/>
      <c r="L411" s="217"/>
      <c r="M411" s="218"/>
      <c r="N411" s="219"/>
      <c r="O411" s="219"/>
      <c r="P411" s="219"/>
      <c r="Q411" s="219"/>
      <c r="R411" s="219"/>
      <c r="S411" s="219"/>
      <c r="T411" s="220"/>
      <c r="AT411" s="221" t="s">
        <v>158</v>
      </c>
      <c r="AU411" s="221" t="s">
        <v>82</v>
      </c>
      <c r="AV411" s="12" t="s">
        <v>82</v>
      </c>
      <c r="AW411" s="12" t="s">
        <v>34</v>
      </c>
      <c r="AX411" s="12" t="s">
        <v>70</v>
      </c>
      <c r="AY411" s="221" t="s">
        <v>149</v>
      </c>
    </row>
    <row r="412" spans="2:51" s="11" customFormat="1">
      <c r="B412" s="199"/>
      <c r="C412" s="200"/>
      <c r="D412" s="201" t="s">
        <v>158</v>
      </c>
      <c r="E412" s="202" t="s">
        <v>21</v>
      </c>
      <c r="F412" s="203" t="s">
        <v>425</v>
      </c>
      <c r="G412" s="200"/>
      <c r="H412" s="204" t="s">
        <v>21</v>
      </c>
      <c r="I412" s="205"/>
      <c r="J412" s="200"/>
      <c r="K412" s="200"/>
      <c r="L412" s="206"/>
      <c r="M412" s="207"/>
      <c r="N412" s="208"/>
      <c r="O412" s="208"/>
      <c r="P412" s="208"/>
      <c r="Q412" s="208"/>
      <c r="R412" s="208"/>
      <c r="S412" s="208"/>
      <c r="T412" s="209"/>
      <c r="AT412" s="210" t="s">
        <v>158</v>
      </c>
      <c r="AU412" s="210" t="s">
        <v>82</v>
      </c>
      <c r="AV412" s="11" t="s">
        <v>75</v>
      </c>
      <c r="AW412" s="11" t="s">
        <v>34</v>
      </c>
      <c r="AX412" s="11" t="s">
        <v>70</v>
      </c>
      <c r="AY412" s="210" t="s">
        <v>149</v>
      </c>
    </row>
    <row r="413" spans="2:51" s="12" customFormat="1">
      <c r="B413" s="211"/>
      <c r="C413" s="212"/>
      <c r="D413" s="201" t="s">
        <v>158</v>
      </c>
      <c r="E413" s="213" t="s">
        <v>21</v>
      </c>
      <c r="F413" s="214" t="s">
        <v>426</v>
      </c>
      <c r="G413" s="212"/>
      <c r="H413" s="215">
        <v>32.700000000000003</v>
      </c>
      <c r="I413" s="216"/>
      <c r="J413" s="212"/>
      <c r="K413" s="212"/>
      <c r="L413" s="217"/>
      <c r="M413" s="218"/>
      <c r="N413" s="219"/>
      <c r="O413" s="219"/>
      <c r="P413" s="219"/>
      <c r="Q413" s="219"/>
      <c r="R413" s="219"/>
      <c r="S413" s="219"/>
      <c r="T413" s="220"/>
      <c r="AT413" s="221" t="s">
        <v>158</v>
      </c>
      <c r="AU413" s="221" t="s">
        <v>82</v>
      </c>
      <c r="AV413" s="12" t="s">
        <v>82</v>
      </c>
      <c r="AW413" s="12" t="s">
        <v>34</v>
      </c>
      <c r="AX413" s="12" t="s">
        <v>70</v>
      </c>
      <c r="AY413" s="221" t="s">
        <v>149</v>
      </c>
    </row>
    <row r="414" spans="2:51" s="11" customFormat="1">
      <c r="B414" s="199"/>
      <c r="C414" s="200"/>
      <c r="D414" s="201" t="s">
        <v>158</v>
      </c>
      <c r="E414" s="202" t="s">
        <v>21</v>
      </c>
      <c r="F414" s="203" t="s">
        <v>299</v>
      </c>
      <c r="G414" s="200"/>
      <c r="H414" s="204" t="s">
        <v>21</v>
      </c>
      <c r="I414" s="205"/>
      <c r="J414" s="200"/>
      <c r="K414" s="200"/>
      <c r="L414" s="206"/>
      <c r="M414" s="207"/>
      <c r="N414" s="208"/>
      <c r="O414" s="208"/>
      <c r="P414" s="208"/>
      <c r="Q414" s="208"/>
      <c r="R414" s="208"/>
      <c r="S414" s="208"/>
      <c r="T414" s="209"/>
      <c r="AT414" s="210" t="s">
        <v>158</v>
      </c>
      <c r="AU414" s="210" t="s">
        <v>82</v>
      </c>
      <c r="AV414" s="11" t="s">
        <v>75</v>
      </c>
      <c r="AW414" s="11" t="s">
        <v>34</v>
      </c>
      <c r="AX414" s="11" t="s">
        <v>70</v>
      </c>
      <c r="AY414" s="210" t="s">
        <v>149</v>
      </c>
    </row>
    <row r="415" spans="2:51" s="12" customFormat="1">
      <c r="B415" s="211"/>
      <c r="C415" s="212"/>
      <c r="D415" s="201" t="s">
        <v>158</v>
      </c>
      <c r="E415" s="213" t="s">
        <v>21</v>
      </c>
      <c r="F415" s="214" t="s">
        <v>417</v>
      </c>
      <c r="G415" s="212"/>
      <c r="H415" s="215">
        <v>-1.4</v>
      </c>
      <c r="I415" s="216"/>
      <c r="J415" s="212"/>
      <c r="K415" s="212"/>
      <c r="L415" s="217"/>
      <c r="M415" s="218"/>
      <c r="N415" s="219"/>
      <c r="O415" s="219"/>
      <c r="P415" s="219"/>
      <c r="Q415" s="219"/>
      <c r="R415" s="219"/>
      <c r="S415" s="219"/>
      <c r="T415" s="220"/>
      <c r="AT415" s="221" t="s">
        <v>158</v>
      </c>
      <c r="AU415" s="221" t="s">
        <v>82</v>
      </c>
      <c r="AV415" s="12" t="s">
        <v>82</v>
      </c>
      <c r="AW415" s="12" t="s">
        <v>34</v>
      </c>
      <c r="AX415" s="12" t="s">
        <v>70</v>
      </c>
      <c r="AY415" s="221" t="s">
        <v>149</v>
      </c>
    </row>
    <row r="416" spans="2:51" s="12" customFormat="1">
      <c r="B416" s="211"/>
      <c r="C416" s="212"/>
      <c r="D416" s="201" t="s">
        <v>158</v>
      </c>
      <c r="E416" s="213" t="s">
        <v>21</v>
      </c>
      <c r="F416" s="214" t="s">
        <v>427</v>
      </c>
      <c r="G416" s="212"/>
      <c r="H416" s="215">
        <v>-0.6</v>
      </c>
      <c r="I416" s="216"/>
      <c r="J416" s="212"/>
      <c r="K416" s="212"/>
      <c r="L416" s="217"/>
      <c r="M416" s="218"/>
      <c r="N416" s="219"/>
      <c r="O416" s="219"/>
      <c r="P416" s="219"/>
      <c r="Q416" s="219"/>
      <c r="R416" s="219"/>
      <c r="S416" s="219"/>
      <c r="T416" s="220"/>
      <c r="AT416" s="221" t="s">
        <v>158</v>
      </c>
      <c r="AU416" s="221" t="s">
        <v>82</v>
      </c>
      <c r="AV416" s="12" t="s">
        <v>82</v>
      </c>
      <c r="AW416" s="12" t="s">
        <v>34</v>
      </c>
      <c r="AX416" s="12" t="s">
        <v>70</v>
      </c>
      <c r="AY416" s="221" t="s">
        <v>149</v>
      </c>
    </row>
    <row r="417" spans="2:51" s="11" customFormat="1">
      <c r="B417" s="199"/>
      <c r="C417" s="200"/>
      <c r="D417" s="201" t="s">
        <v>158</v>
      </c>
      <c r="E417" s="202" t="s">
        <v>21</v>
      </c>
      <c r="F417" s="203" t="s">
        <v>428</v>
      </c>
      <c r="G417" s="200"/>
      <c r="H417" s="204" t="s">
        <v>21</v>
      </c>
      <c r="I417" s="205"/>
      <c r="J417" s="200"/>
      <c r="K417" s="200"/>
      <c r="L417" s="206"/>
      <c r="M417" s="207"/>
      <c r="N417" s="208"/>
      <c r="O417" s="208"/>
      <c r="P417" s="208"/>
      <c r="Q417" s="208"/>
      <c r="R417" s="208"/>
      <c r="S417" s="208"/>
      <c r="T417" s="209"/>
      <c r="AT417" s="210" t="s">
        <v>158</v>
      </c>
      <c r="AU417" s="210" t="s">
        <v>82</v>
      </c>
      <c r="AV417" s="11" t="s">
        <v>75</v>
      </c>
      <c r="AW417" s="11" t="s">
        <v>34</v>
      </c>
      <c r="AX417" s="11" t="s">
        <v>70</v>
      </c>
      <c r="AY417" s="210" t="s">
        <v>149</v>
      </c>
    </row>
    <row r="418" spans="2:51" s="12" customFormat="1">
      <c r="B418" s="211"/>
      <c r="C418" s="212"/>
      <c r="D418" s="201" t="s">
        <v>158</v>
      </c>
      <c r="E418" s="213" t="s">
        <v>21</v>
      </c>
      <c r="F418" s="214" t="s">
        <v>429</v>
      </c>
      <c r="G418" s="212"/>
      <c r="H418" s="215">
        <v>28.2</v>
      </c>
      <c r="I418" s="216"/>
      <c r="J418" s="212"/>
      <c r="K418" s="212"/>
      <c r="L418" s="217"/>
      <c r="M418" s="218"/>
      <c r="N418" s="219"/>
      <c r="O418" s="219"/>
      <c r="P418" s="219"/>
      <c r="Q418" s="219"/>
      <c r="R418" s="219"/>
      <c r="S418" s="219"/>
      <c r="T418" s="220"/>
      <c r="AT418" s="221" t="s">
        <v>158</v>
      </c>
      <c r="AU418" s="221" t="s">
        <v>82</v>
      </c>
      <c r="AV418" s="12" t="s">
        <v>82</v>
      </c>
      <c r="AW418" s="12" t="s">
        <v>34</v>
      </c>
      <c r="AX418" s="12" t="s">
        <v>70</v>
      </c>
      <c r="AY418" s="221" t="s">
        <v>149</v>
      </c>
    </row>
    <row r="419" spans="2:51" s="11" customFormat="1">
      <c r="B419" s="199"/>
      <c r="C419" s="200"/>
      <c r="D419" s="201" t="s">
        <v>158</v>
      </c>
      <c r="E419" s="202" t="s">
        <v>21</v>
      </c>
      <c r="F419" s="203" t="s">
        <v>299</v>
      </c>
      <c r="G419" s="200"/>
      <c r="H419" s="204" t="s">
        <v>21</v>
      </c>
      <c r="I419" s="205"/>
      <c r="J419" s="200"/>
      <c r="K419" s="200"/>
      <c r="L419" s="206"/>
      <c r="M419" s="207"/>
      <c r="N419" s="208"/>
      <c r="O419" s="208"/>
      <c r="P419" s="208"/>
      <c r="Q419" s="208"/>
      <c r="R419" s="208"/>
      <c r="S419" s="208"/>
      <c r="T419" s="209"/>
      <c r="AT419" s="210" t="s">
        <v>158</v>
      </c>
      <c r="AU419" s="210" t="s">
        <v>82</v>
      </c>
      <c r="AV419" s="11" t="s">
        <v>75</v>
      </c>
      <c r="AW419" s="11" t="s">
        <v>34</v>
      </c>
      <c r="AX419" s="11" t="s">
        <v>70</v>
      </c>
      <c r="AY419" s="210" t="s">
        <v>149</v>
      </c>
    </row>
    <row r="420" spans="2:51" s="12" customFormat="1">
      <c r="B420" s="211"/>
      <c r="C420" s="212"/>
      <c r="D420" s="201" t="s">
        <v>158</v>
      </c>
      <c r="E420" s="213" t="s">
        <v>21</v>
      </c>
      <c r="F420" s="214" t="s">
        <v>417</v>
      </c>
      <c r="G420" s="212"/>
      <c r="H420" s="215">
        <v>-1.4</v>
      </c>
      <c r="I420" s="216"/>
      <c r="J420" s="212"/>
      <c r="K420" s="212"/>
      <c r="L420" s="217"/>
      <c r="M420" s="218"/>
      <c r="N420" s="219"/>
      <c r="O420" s="219"/>
      <c r="P420" s="219"/>
      <c r="Q420" s="219"/>
      <c r="R420" s="219"/>
      <c r="S420" s="219"/>
      <c r="T420" s="220"/>
      <c r="AT420" s="221" t="s">
        <v>158</v>
      </c>
      <c r="AU420" s="221" t="s">
        <v>82</v>
      </c>
      <c r="AV420" s="12" t="s">
        <v>82</v>
      </c>
      <c r="AW420" s="12" t="s">
        <v>34</v>
      </c>
      <c r="AX420" s="12" t="s">
        <v>70</v>
      </c>
      <c r="AY420" s="221" t="s">
        <v>149</v>
      </c>
    </row>
    <row r="421" spans="2:51" s="11" customFormat="1">
      <c r="B421" s="199"/>
      <c r="C421" s="200"/>
      <c r="D421" s="201" t="s">
        <v>158</v>
      </c>
      <c r="E421" s="202" t="s">
        <v>21</v>
      </c>
      <c r="F421" s="203" t="s">
        <v>430</v>
      </c>
      <c r="G421" s="200"/>
      <c r="H421" s="204" t="s">
        <v>21</v>
      </c>
      <c r="I421" s="205"/>
      <c r="J421" s="200"/>
      <c r="K421" s="200"/>
      <c r="L421" s="206"/>
      <c r="M421" s="207"/>
      <c r="N421" s="208"/>
      <c r="O421" s="208"/>
      <c r="P421" s="208"/>
      <c r="Q421" s="208"/>
      <c r="R421" s="208"/>
      <c r="S421" s="208"/>
      <c r="T421" s="209"/>
      <c r="AT421" s="210" t="s">
        <v>158</v>
      </c>
      <c r="AU421" s="210" t="s">
        <v>82</v>
      </c>
      <c r="AV421" s="11" t="s">
        <v>75</v>
      </c>
      <c r="AW421" s="11" t="s">
        <v>34</v>
      </c>
      <c r="AX421" s="11" t="s">
        <v>70</v>
      </c>
      <c r="AY421" s="210" t="s">
        <v>149</v>
      </c>
    </row>
    <row r="422" spans="2:51" s="12" customFormat="1">
      <c r="B422" s="211"/>
      <c r="C422" s="212"/>
      <c r="D422" s="201" t="s">
        <v>158</v>
      </c>
      <c r="E422" s="213" t="s">
        <v>21</v>
      </c>
      <c r="F422" s="214" t="s">
        <v>431</v>
      </c>
      <c r="G422" s="212"/>
      <c r="H422" s="215">
        <v>21.6</v>
      </c>
      <c r="I422" s="216"/>
      <c r="J422" s="212"/>
      <c r="K422" s="212"/>
      <c r="L422" s="217"/>
      <c r="M422" s="218"/>
      <c r="N422" s="219"/>
      <c r="O422" s="219"/>
      <c r="P422" s="219"/>
      <c r="Q422" s="219"/>
      <c r="R422" s="219"/>
      <c r="S422" s="219"/>
      <c r="T422" s="220"/>
      <c r="AT422" s="221" t="s">
        <v>158</v>
      </c>
      <c r="AU422" s="221" t="s">
        <v>82</v>
      </c>
      <c r="AV422" s="12" t="s">
        <v>82</v>
      </c>
      <c r="AW422" s="12" t="s">
        <v>34</v>
      </c>
      <c r="AX422" s="12" t="s">
        <v>70</v>
      </c>
      <c r="AY422" s="221" t="s">
        <v>149</v>
      </c>
    </row>
    <row r="423" spans="2:51" s="11" customFormat="1">
      <c r="B423" s="199"/>
      <c r="C423" s="200"/>
      <c r="D423" s="201" t="s">
        <v>158</v>
      </c>
      <c r="E423" s="202" t="s">
        <v>21</v>
      </c>
      <c r="F423" s="203" t="s">
        <v>299</v>
      </c>
      <c r="G423" s="200"/>
      <c r="H423" s="204" t="s">
        <v>21</v>
      </c>
      <c r="I423" s="205"/>
      <c r="J423" s="200"/>
      <c r="K423" s="200"/>
      <c r="L423" s="206"/>
      <c r="M423" s="207"/>
      <c r="N423" s="208"/>
      <c r="O423" s="208"/>
      <c r="P423" s="208"/>
      <c r="Q423" s="208"/>
      <c r="R423" s="208"/>
      <c r="S423" s="208"/>
      <c r="T423" s="209"/>
      <c r="AT423" s="210" t="s">
        <v>158</v>
      </c>
      <c r="AU423" s="210" t="s">
        <v>82</v>
      </c>
      <c r="AV423" s="11" t="s">
        <v>75</v>
      </c>
      <c r="AW423" s="11" t="s">
        <v>34</v>
      </c>
      <c r="AX423" s="11" t="s">
        <v>70</v>
      </c>
      <c r="AY423" s="210" t="s">
        <v>149</v>
      </c>
    </row>
    <row r="424" spans="2:51" s="12" customFormat="1">
      <c r="B424" s="211"/>
      <c r="C424" s="212"/>
      <c r="D424" s="201" t="s">
        <v>158</v>
      </c>
      <c r="E424" s="213" t="s">
        <v>21</v>
      </c>
      <c r="F424" s="214" t="s">
        <v>421</v>
      </c>
      <c r="G424" s="212"/>
      <c r="H424" s="215">
        <v>-1.6</v>
      </c>
      <c r="I424" s="216"/>
      <c r="J424" s="212"/>
      <c r="K424" s="212"/>
      <c r="L424" s="217"/>
      <c r="M424" s="218"/>
      <c r="N424" s="219"/>
      <c r="O424" s="219"/>
      <c r="P424" s="219"/>
      <c r="Q424" s="219"/>
      <c r="R424" s="219"/>
      <c r="S424" s="219"/>
      <c r="T424" s="220"/>
      <c r="AT424" s="221" t="s">
        <v>158</v>
      </c>
      <c r="AU424" s="221" t="s">
        <v>82</v>
      </c>
      <c r="AV424" s="12" t="s">
        <v>82</v>
      </c>
      <c r="AW424" s="12" t="s">
        <v>34</v>
      </c>
      <c r="AX424" s="12" t="s">
        <v>70</v>
      </c>
      <c r="AY424" s="221" t="s">
        <v>149</v>
      </c>
    </row>
    <row r="425" spans="2:51" s="11" customFormat="1">
      <c r="B425" s="199"/>
      <c r="C425" s="200"/>
      <c r="D425" s="201" t="s">
        <v>158</v>
      </c>
      <c r="E425" s="202" t="s">
        <v>21</v>
      </c>
      <c r="F425" s="203" t="s">
        <v>432</v>
      </c>
      <c r="G425" s="200"/>
      <c r="H425" s="204" t="s">
        <v>21</v>
      </c>
      <c r="I425" s="205"/>
      <c r="J425" s="200"/>
      <c r="K425" s="200"/>
      <c r="L425" s="206"/>
      <c r="M425" s="207"/>
      <c r="N425" s="208"/>
      <c r="O425" s="208"/>
      <c r="P425" s="208"/>
      <c r="Q425" s="208"/>
      <c r="R425" s="208"/>
      <c r="S425" s="208"/>
      <c r="T425" s="209"/>
      <c r="AT425" s="210" t="s">
        <v>158</v>
      </c>
      <c r="AU425" s="210" t="s">
        <v>82</v>
      </c>
      <c r="AV425" s="11" t="s">
        <v>75</v>
      </c>
      <c r="AW425" s="11" t="s">
        <v>34</v>
      </c>
      <c r="AX425" s="11" t="s">
        <v>70</v>
      </c>
      <c r="AY425" s="210" t="s">
        <v>149</v>
      </c>
    </row>
    <row r="426" spans="2:51" s="12" customFormat="1">
      <c r="B426" s="211"/>
      <c r="C426" s="212"/>
      <c r="D426" s="201" t="s">
        <v>158</v>
      </c>
      <c r="E426" s="213" t="s">
        <v>21</v>
      </c>
      <c r="F426" s="214" t="s">
        <v>433</v>
      </c>
      <c r="G426" s="212"/>
      <c r="H426" s="215">
        <v>158.54400000000001</v>
      </c>
      <c r="I426" s="216"/>
      <c r="J426" s="212"/>
      <c r="K426" s="212"/>
      <c r="L426" s="217"/>
      <c r="M426" s="218"/>
      <c r="N426" s="219"/>
      <c r="O426" s="219"/>
      <c r="P426" s="219"/>
      <c r="Q426" s="219"/>
      <c r="R426" s="219"/>
      <c r="S426" s="219"/>
      <c r="T426" s="220"/>
      <c r="AT426" s="221" t="s">
        <v>158</v>
      </c>
      <c r="AU426" s="221" t="s">
        <v>82</v>
      </c>
      <c r="AV426" s="12" t="s">
        <v>82</v>
      </c>
      <c r="AW426" s="12" t="s">
        <v>34</v>
      </c>
      <c r="AX426" s="12" t="s">
        <v>70</v>
      </c>
      <c r="AY426" s="221" t="s">
        <v>149</v>
      </c>
    </row>
    <row r="427" spans="2:51" s="11" customFormat="1">
      <c r="B427" s="199"/>
      <c r="C427" s="200"/>
      <c r="D427" s="201" t="s">
        <v>158</v>
      </c>
      <c r="E427" s="202" t="s">
        <v>21</v>
      </c>
      <c r="F427" s="203" t="s">
        <v>299</v>
      </c>
      <c r="G427" s="200"/>
      <c r="H427" s="204" t="s">
        <v>21</v>
      </c>
      <c r="I427" s="205"/>
      <c r="J427" s="200"/>
      <c r="K427" s="200"/>
      <c r="L427" s="206"/>
      <c r="M427" s="207"/>
      <c r="N427" s="208"/>
      <c r="O427" s="208"/>
      <c r="P427" s="208"/>
      <c r="Q427" s="208"/>
      <c r="R427" s="208"/>
      <c r="S427" s="208"/>
      <c r="T427" s="209"/>
      <c r="AT427" s="210" t="s">
        <v>158</v>
      </c>
      <c r="AU427" s="210" t="s">
        <v>82</v>
      </c>
      <c r="AV427" s="11" t="s">
        <v>75</v>
      </c>
      <c r="AW427" s="11" t="s">
        <v>34</v>
      </c>
      <c r="AX427" s="11" t="s">
        <v>70</v>
      </c>
      <c r="AY427" s="210" t="s">
        <v>149</v>
      </c>
    </row>
    <row r="428" spans="2:51" s="12" customFormat="1">
      <c r="B428" s="211"/>
      <c r="C428" s="212"/>
      <c r="D428" s="201" t="s">
        <v>158</v>
      </c>
      <c r="E428" s="213" t="s">
        <v>21</v>
      </c>
      <c r="F428" s="214" t="s">
        <v>434</v>
      </c>
      <c r="G428" s="212"/>
      <c r="H428" s="215">
        <v>-21</v>
      </c>
      <c r="I428" s="216"/>
      <c r="J428" s="212"/>
      <c r="K428" s="212"/>
      <c r="L428" s="217"/>
      <c r="M428" s="218"/>
      <c r="N428" s="219"/>
      <c r="O428" s="219"/>
      <c r="P428" s="219"/>
      <c r="Q428" s="219"/>
      <c r="R428" s="219"/>
      <c r="S428" s="219"/>
      <c r="T428" s="220"/>
      <c r="AT428" s="221" t="s">
        <v>158</v>
      </c>
      <c r="AU428" s="221" t="s">
        <v>82</v>
      </c>
      <c r="AV428" s="12" t="s">
        <v>82</v>
      </c>
      <c r="AW428" s="12" t="s">
        <v>34</v>
      </c>
      <c r="AX428" s="12" t="s">
        <v>70</v>
      </c>
      <c r="AY428" s="221" t="s">
        <v>149</v>
      </c>
    </row>
    <row r="429" spans="2:51" s="12" customFormat="1">
      <c r="B429" s="211"/>
      <c r="C429" s="212"/>
      <c r="D429" s="201" t="s">
        <v>158</v>
      </c>
      <c r="E429" s="213" t="s">
        <v>21</v>
      </c>
      <c r="F429" s="214" t="s">
        <v>418</v>
      </c>
      <c r="G429" s="212"/>
      <c r="H429" s="215">
        <v>-2</v>
      </c>
      <c r="I429" s="216"/>
      <c r="J429" s="212"/>
      <c r="K429" s="212"/>
      <c r="L429" s="217"/>
      <c r="M429" s="218"/>
      <c r="N429" s="219"/>
      <c r="O429" s="219"/>
      <c r="P429" s="219"/>
      <c r="Q429" s="219"/>
      <c r="R429" s="219"/>
      <c r="S429" s="219"/>
      <c r="T429" s="220"/>
      <c r="AT429" s="221" t="s">
        <v>158</v>
      </c>
      <c r="AU429" s="221" t="s">
        <v>82</v>
      </c>
      <c r="AV429" s="12" t="s">
        <v>82</v>
      </c>
      <c r="AW429" s="12" t="s">
        <v>34</v>
      </c>
      <c r="AX429" s="12" t="s">
        <v>70</v>
      </c>
      <c r="AY429" s="221" t="s">
        <v>149</v>
      </c>
    </row>
    <row r="430" spans="2:51" s="11" customFormat="1">
      <c r="B430" s="199"/>
      <c r="C430" s="200"/>
      <c r="D430" s="201" t="s">
        <v>158</v>
      </c>
      <c r="E430" s="202" t="s">
        <v>21</v>
      </c>
      <c r="F430" s="203" t="s">
        <v>435</v>
      </c>
      <c r="G430" s="200"/>
      <c r="H430" s="204" t="s">
        <v>21</v>
      </c>
      <c r="I430" s="205"/>
      <c r="J430" s="200"/>
      <c r="K430" s="200"/>
      <c r="L430" s="206"/>
      <c r="M430" s="207"/>
      <c r="N430" s="208"/>
      <c r="O430" s="208"/>
      <c r="P430" s="208"/>
      <c r="Q430" s="208"/>
      <c r="R430" s="208"/>
      <c r="S430" s="208"/>
      <c r="T430" s="209"/>
      <c r="AT430" s="210" t="s">
        <v>158</v>
      </c>
      <c r="AU430" s="210" t="s">
        <v>82</v>
      </c>
      <c r="AV430" s="11" t="s">
        <v>75</v>
      </c>
      <c r="AW430" s="11" t="s">
        <v>34</v>
      </c>
      <c r="AX430" s="11" t="s">
        <v>70</v>
      </c>
      <c r="AY430" s="210" t="s">
        <v>149</v>
      </c>
    </row>
    <row r="431" spans="2:51" s="12" customFormat="1">
      <c r="B431" s="211"/>
      <c r="C431" s="212"/>
      <c r="D431" s="201" t="s">
        <v>158</v>
      </c>
      <c r="E431" s="213" t="s">
        <v>21</v>
      </c>
      <c r="F431" s="214" t="s">
        <v>436</v>
      </c>
      <c r="G431" s="212"/>
      <c r="H431" s="215">
        <v>50.561</v>
      </c>
      <c r="I431" s="216"/>
      <c r="J431" s="212"/>
      <c r="K431" s="212"/>
      <c r="L431" s="217"/>
      <c r="M431" s="218"/>
      <c r="N431" s="219"/>
      <c r="O431" s="219"/>
      <c r="P431" s="219"/>
      <c r="Q431" s="219"/>
      <c r="R431" s="219"/>
      <c r="S431" s="219"/>
      <c r="T431" s="220"/>
      <c r="AT431" s="221" t="s">
        <v>158</v>
      </c>
      <c r="AU431" s="221" t="s">
        <v>82</v>
      </c>
      <c r="AV431" s="12" t="s">
        <v>82</v>
      </c>
      <c r="AW431" s="12" t="s">
        <v>34</v>
      </c>
      <c r="AX431" s="12" t="s">
        <v>70</v>
      </c>
      <c r="AY431" s="221" t="s">
        <v>149</v>
      </c>
    </row>
    <row r="432" spans="2:51" s="11" customFormat="1">
      <c r="B432" s="199"/>
      <c r="C432" s="200"/>
      <c r="D432" s="201" t="s">
        <v>158</v>
      </c>
      <c r="E432" s="202" t="s">
        <v>21</v>
      </c>
      <c r="F432" s="203" t="s">
        <v>299</v>
      </c>
      <c r="G432" s="200"/>
      <c r="H432" s="204" t="s">
        <v>21</v>
      </c>
      <c r="I432" s="205"/>
      <c r="J432" s="200"/>
      <c r="K432" s="200"/>
      <c r="L432" s="206"/>
      <c r="M432" s="207"/>
      <c r="N432" s="208"/>
      <c r="O432" s="208"/>
      <c r="P432" s="208"/>
      <c r="Q432" s="208"/>
      <c r="R432" s="208"/>
      <c r="S432" s="208"/>
      <c r="T432" s="209"/>
      <c r="AT432" s="210" t="s">
        <v>158</v>
      </c>
      <c r="AU432" s="210" t="s">
        <v>82</v>
      </c>
      <c r="AV432" s="11" t="s">
        <v>75</v>
      </c>
      <c r="AW432" s="11" t="s">
        <v>34</v>
      </c>
      <c r="AX432" s="11" t="s">
        <v>70</v>
      </c>
      <c r="AY432" s="210" t="s">
        <v>149</v>
      </c>
    </row>
    <row r="433" spans="2:65" s="12" customFormat="1">
      <c r="B433" s="211"/>
      <c r="C433" s="212"/>
      <c r="D433" s="201" t="s">
        <v>158</v>
      </c>
      <c r="E433" s="213" t="s">
        <v>21</v>
      </c>
      <c r="F433" s="214" t="s">
        <v>314</v>
      </c>
      <c r="G433" s="212"/>
      <c r="H433" s="215">
        <v>-7.2</v>
      </c>
      <c r="I433" s="216"/>
      <c r="J433" s="212"/>
      <c r="K433" s="212"/>
      <c r="L433" s="217"/>
      <c r="M433" s="218"/>
      <c r="N433" s="219"/>
      <c r="O433" s="219"/>
      <c r="P433" s="219"/>
      <c r="Q433" s="219"/>
      <c r="R433" s="219"/>
      <c r="S433" s="219"/>
      <c r="T433" s="220"/>
      <c r="AT433" s="221" t="s">
        <v>158</v>
      </c>
      <c r="AU433" s="221" t="s">
        <v>82</v>
      </c>
      <c r="AV433" s="12" t="s">
        <v>82</v>
      </c>
      <c r="AW433" s="12" t="s">
        <v>34</v>
      </c>
      <c r="AX433" s="12" t="s">
        <v>70</v>
      </c>
      <c r="AY433" s="221" t="s">
        <v>149</v>
      </c>
    </row>
    <row r="434" spans="2:65" s="12" customFormat="1">
      <c r="B434" s="211"/>
      <c r="C434" s="212"/>
      <c r="D434" s="201" t="s">
        <v>158</v>
      </c>
      <c r="E434" s="213" t="s">
        <v>21</v>
      </c>
      <c r="F434" s="214" t="s">
        <v>424</v>
      </c>
      <c r="G434" s="212"/>
      <c r="H434" s="215">
        <v>-1.2</v>
      </c>
      <c r="I434" s="216"/>
      <c r="J434" s="212"/>
      <c r="K434" s="212"/>
      <c r="L434" s="217"/>
      <c r="M434" s="218"/>
      <c r="N434" s="219"/>
      <c r="O434" s="219"/>
      <c r="P434" s="219"/>
      <c r="Q434" s="219"/>
      <c r="R434" s="219"/>
      <c r="S434" s="219"/>
      <c r="T434" s="220"/>
      <c r="AT434" s="221" t="s">
        <v>158</v>
      </c>
      <c r="AU434" s="221" t="s">
        <v>82</v>
      </c>
      <c r="AV434" s="12" t="s">
        <v>82</v>
      </c>
      <c r="AW434" s="12" t="s">
        <v>34</v>
      </c>
      <c r="AX434" s="12" t="s">
        <v>70</v>
      </c>
      <c r="AY434" s="221" t="s">
        <v>149</v>
      </c>
    </row>
    <row r="435" spans="2:65" s="13" customFormat="1">
      <c r="B435" s="222"/>
      <c r="C435" s="223"/>
      <c r="D435" s="224" t="s">
        <v>158</v>
      </c>
      <c r="E435" s="225" t="s">
        <v>21</v>
      </c>
      <c r="F435" s="226" t="s">
        <v>161</v>
      </c>
      <c r="G435" s="223"/>
      <c r="H435" s="227">
        <v>380.82499999999999</v>
      </c>
      <c r="I435" s="228"/>
      <c r="J435" s="223"/>
      <c r="K435" s="223"/>
      <c r="L435" s="229"/>
      <c r="M435" s="230"/>
      <c r="N435" s="231"/>
      <c r="O435" s="231"/>
      <c r="P435" s="231"/>
      <c r="Q435" s="231"/>
      <c r="R435" s="231"/>
      <c r="S435" s="231"/>
      <c r="T435" s="232"/>
      <c r="AT435" s="233" t="s">
        <v>158</v>
      </c>
      <c r="AU435" s="233" t="s">
        <v>82</v>
      </c>
      <c r="AV435" s="13" t="s">
        <v>156</v>
      </c>
      <c r="AW435" s="13" t="s">
        <v>34</v>
      </c>
      <c r="AX435" s="13" t="s">
        <v>75</v>
      </c>
      <c r="AY435" s="233" t="s">
        <v>149</v>
      </c>
    </row>
    <row r="436" spans="2:65" s="1" customFormat="1" ht="31.5" customHeight="1">
      <c r="B436" s="40"/>
      <c r="C436" s="187" t="s">
        <v>461</v>
      </c>
      <c r="D436" s="187" t="s">
        <v>151</v>
      </c>
      <c r="E436" s="188" t="s">
        <v>462</v>
      </c>
      <c r="F436" s="189" t="s">
        <v>463</v>
      </c>
      <c r="G436" s="190" t="s">
        <v>253</v>
      </c>
      <c r="H436" s="191">
        <v>254.52</v>
      </c>
      <c r="I436" s="192"/>
      <c r="J436" s="193">
        <f>ROUND(I436*H436,2)</f>
        <v>0</v>
      </c>
      <c r="K436" s="189" t="s">
        <v>155</v>
      </c>
      <c r="L436" s="60"/>
      <c r="M436" s="194" t="s">
        <v>21</v>
      </c>
      <c r="N436" s="195" t="s">
        <v>41</v>
      </c>
      <c r="O436" s="41"/>
      <c r="P436" s="196">
        <f>O436*H436</f>
        <v>0</v>
      </c>
      <c r="Q436" s="196">
        <v>7.3499999999999998E-3</v>
      </c>
      <c r="R436" s="196">
        <f>Q436*H436</f>
        <v>1.870722</v>
      </c>
      <c r="S436" s="196">
        <v>0</v>
      </c>
      <c r="T436" s="197">
        <f>S436*H436</f>
        <v>0</v>
      </c>
      <c r="AR436" s="23" t="s">
        <v>156</v>
      </c>
      <c r="AT436" s="23" t="s">
        <v>151</v>
      </c>
      <c r="AU436" s="23" t="s">
        <v>82</v>
      </c>
      <c r="AY436" s="23" t="s">
        <v>149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23" t="s">
        <v>75</v>
      </c>
      <c r="BK436" s="198">
        <f>ROUND(I436*H436,2)</f>
        <v>0</v>
      </c>
      <c r="BL436" s="23" t="s">
        <v>156</v>
      </c>
      <c r="BM436" s="23" t="s">
        <v>464</v>
      </c>
    </row>
    <row r="437" spans="2:65" s="11" customFormat="1">
      <c r="B437" s="199"/>
      <c r="C437" s="200"/>
      <c r="D437" s="201" t="s">
        <v>158</v>
      </c>
      <c r="E437" s="202" t="s">
        <v>21</v>
      </c>
      <c r="F437" s="203" t="s">
        <v>465</v>
      </c>
      <c r="G437" s="200"/>
      <c r="H437" s="204" t="s">
        <v>21</v>
      </c>
      <c r="I437" s="205"/>
      <c r="J437" s="200"/>
      <c r="K437" s="200"/>
      <c r="L437" s="206"/>
      <c r="M437" s="207"/>
      <c r="N437" s="208"/>
      <c r="O437" s="208"/>
      <c r="P437" s="208"/>
      <c r="Q437" s="208"/>
      <c r="R437" s="208"/>
      <c r="S437" s="208"/>
      <c r="T437" s="209"/>
      <c r="AT437" s="210" t="s">
        <v>158</v>
      </c>
      <c r="AU437" s="210" t="s">
        <v>82</v>
      </c>
      <c r="AV437" s="11" t="s">
        <v>75</v>
      </c>
      <c r="AW437" s="11" t="s">
        <v>34</v>
      </c>
      <c r="AX437" s="11" t="s">
        <v>70</v>
      </c>
      <c r="AY437" s="210" t="s">
        <v>149</v>
      </c>
    </row>
    <row r="438" spans="2:65" s="12" customFormat="1">
      <c r="B438" s="211"/>
      <c r="C438" s="212"/>
      <c r="D438" s="201" t="s">
        <v>158</v>
      </c>
      <c r="E438" s="213" t="s">
        <v>21</v>
      </c>
      <c r="F438" s="214" t="s">
        <v>466</v>
      </c>
      <c r="G438" s="212"/>
      <c r="H438" s="215">
        <v>292.39999999999998</v>
      </c>
      <c r="I438" s="216"/>
      <c r="J438" s="212"/>
      <c r="K438" s="212"/>
      <c r="L438" s="217"/>
      <c r="M438" s="218"/>
      <c r="N438" s="219"/>
      <c r="O438" s="219"/>
      <c r="P438" s="219"/>
      <c r="Q438" s="219"/>
      <c r="R438" s="219"/>
      <c r="S438" s="219"/>
      <c r="T438" s="220"/>
      <c r="AT438" s="221" t="s">
        <v>158</v>
      </c>
      <c r="AU438" s="221" t="s">
        <v>82</v>
      </c>
      <c r="AV438" s="12" t="s">
        <v>82</v>
      </c>
      <c r="AW438" s="12" t="s">
        <v>34</v>
      </c>
      <c r="AX438" s="12" t="s">
        <v>70</v>
      </c>
      <c r="AY438" s="221" t="s">
        <v>149</v>
      </c>
    </row>
    <row r="439" spans="2:65" s="11" customFormat="1">
      <c r="B439" s="199"/>
      <c r="C439" s="200"/>
      <c r="D439" s="201" t="s">
        <v>158</v>
      </c>
      <c r="E439" s="202" t="s">
        <v>21</v>
      </c>
      <c r="F439" s="203" t="s">
        <v>299</v>
      </c>
      <c r="G439" s="200"/>
      <c r="H439" s="204" t="s">
        <v>21</v>
      </c>
      <c r="I439" s="205"/>
      <c r="J439" s="200"/>
      <c r="K439" s="200"/>
      <c r="L439" s="206"/>
      <c r="M439" s="207"/>
      <c r="N439" s="208"/>
      <c r="O439" s="208"/>
      <c r="P439" s="208"/>
      <c r="Q439" s="208"/>
      <c r="R439" s="208"/>
      <c r="S439" s="208"/>
      <c r="T439" s="209"/>
      <c r="AT439" s="210" t="s">
        <v>158</v>
      </c>
      <c r="AU439" s="210" t="s">
        <v>82</v>
      </c>
      <c r="AV439" s="11" t="s">
        <v>75</v>
      </c>
      <c r="AW439" s="11" t="s">
        <v>34</v>
      </c>
      <c r="AX439" s="11" t="s">
        <v>70</v>
      </c>
      <c r="AY439" s="210" t="s">
        <v>149</v>
      </c>
    </row>
    <row r="440" spans="2:65" s="12" customFormat="1">
      <c r="B440" s="211"/>
      <c r="C440" s="212"/>
      <c r="D440" s="201" t="s">
        <v>158</v>
      </c>
      <c r="E440" s="213" t="s">
        <v>21</v>
      </c>
      <c r="F440" s="214" t="s">
        <v>311</v>
      </c>
      <c r="G440" s="212"/>
      <c r="H440" s="215">
        <v>-24</v>
      </c>
      <c r="I440" s="216"/>
      <c r="J440" s="212"/>
      <c r="K440" s="212"/>
      <c r="L440" s="217"/>
      <c r="M440" s="218"/>
      <c r="N440" s="219"/>
      <c r="O440" s="219"/>
      <c r="P440" s="219"/>
      <c r="Q440" s="219"/>
      <c r="R440" s="219"/>
      <c r="S440" s="219"/>
      <c r="T440" s="220"/>
      <c r="AT440" s="221" t="s">
        <v>158</v>
      </c>
      <c r="AU440" s="221" t="s">
        <v>82</v>
      </c>
      <c r="AV440" s="12" t="s">
        <v>82</v>
      </c>
      <c r="AW440" s="12" t="s">
        <v>34</v>
      </c>
      <c r="AX440" s="12" t="s">
        <v>70</v>
      </c>
      <c r="AY440" s="221" t="s">
        <v>149</v>
      </c>
    </row>
    <row r="441" spans="2:65" s="12" customFormat="1">
      <c r="B441" s="211"/>
      <c r="C441" s="212"/>
      <c r="D441" s="201" t="s">
        <v>158</v>
      </c>
      <c r="E441" s="213" t="s">
        <v>21</v>
      </c>
      <c r="F441" s="214" t="s">
        <v>312</v>
      </c>
      <c r="G441" s="212"/>
      <c r="H441" s="215">
        <v>-3.68</v>
      </c>
      <c r="I441" s="216"/>
      <c r="J441" s="212"/>
      <c r="K441" s="212"/>
      <c r="L441" s="217"/>
      <c r="M441" s="218"/>
      <c r="N441" s="219"/>
      <c r="O441" s="219"/>
      <c r="P441" s="219"/>
      <c r="Q441" s="219"/>
      <c r="R441" s="219"/>
      <c r="S441" s="219"/>
      <c r="T441" s="220"/>
      <c r="AT441" s="221" t="s">
        <v>158</v>
      </c>
      <c r="AU441" s="221" t="s">
        <v>82</v>
      </c>
      <c r="AV441" s="12" t="s">
        <v>82</v>
      </c>
      <c r="AW441" s="12" t="s">
        <v>34</v>
      </c>
      <c r="AX441" s="12" t="s">
        <v>70</v>
      </c>
      <c r="AY441" s="221" t="s">
        <v>149</v>
      </c>
    </row>
    <row r="442" spans="2:65" s="12" customFormat="1">
      <c r="B442" s="211"/>
      <c r="C442" s="212"/>
      <c r="D442" s="201" t="s">
        <v>158</v>
      </c>
      <c r="E442" s="213" t="s">
        <v>21</v>
      </c>
      <c r="F442" s="214" t="s">
        <v>313</v>
      </c>
      <c r="G442" s="212"/>
      <c r="H442" s="215">
        <v>-3</v>
      </c>
      <c r="I442" s="216"/>
      <c r="J442" s="212"/>
      <c r="K442" s="212"/>
      <c r="L442" s="217"/>
      <c r="M442" s="218"/>
      <c r="N442" s="219"/>
      <c r="O442" s="219"/>
      <c r="P442" s="219"/>
      <c r="Q442" s="219"/>
      <c r="R442" s="219"/>
      <c r="S442" s="219"/>
      <c r="T442" s="220"/>
      <c r="AT442" s="221" t="s">
        <v>158</v>
      </c>
      <c r="AU442" s="221" t="s">
        <v>82</v>
      </c>
      <c r="AV442" s="12" t="s">
        <v>82</v>
      </c>
      <c r="AW442" s="12" t="s">
        <v>34</v>
      </c>
      <c r="AX442" s="12" t="s">
        <v>70</v>
      </c>
      <c r="AY442" s="221" t="s">
        <v>149</v>
      </c>
    </row>
    <row r="443" spans="2:65" s="12" customFormat="1">
      <c r="B443" s="211"/>
      <c r="C443" s="212"/>
      <c r="D443" s="201" t="s">
        <v>158</v>
      </c>
      <c r="E443" s="213" t="s">
        <v>21</v>
      </c>
      <c r="F443" s="214" t="s">
        <v>314</v>
      </c>
      <c r="G443" s="212"/>
      <c r="H443" s="215">
        <v>-7.2</v>
      </c>
      <c r="I443" s="216"/>
      <c r="J443" s="212"/>
      <c r="K443" s="212"/>
      <c r="L443" s="217"/>
      <c r="M443" s="218"/>
      <c r="N443" s="219"/>
      <c r="O443" s="219"/>
      <c r="P443" s="219"/>
      <c r="Q443" s="219"/>
      <c r="R443" s="219"/>
      <c r="S443" s="219"/>
      <c r="T443" s="220"/>
      <c r="AT443" s="221" t="s">
        <v>158</v>
      </c>
      <c r="AU443" s="221" t="s">
        <v>82</v>
      </c>
      <c r="AV443" s="12" t="s">
        <v>82</v>
      </c>
      <c r="AW443" s="12" t="s">
        <v>34</v>
      </c>
      <c r="AX443" s="12" t="s">
        <v>70</v>
      </c>
      <c r="AY443" s="221" t="s">
        <v>149</v>
      </c>
    </row>
    <row r="444" spans="2:65" s="13" customFormat="1">
      <c r="B444" s="222"/>
      <c r="C444" s="223"/>
      <c r="D444" s="224" t="s">
        <v>158</v>
      </c>
      <c r="E444" s="225" t="s">
        <v>21</v>
      </c>
      <c r="F444" s="226" t="s">
        <v>161</v>
      </c>
      <c r="G444" s="223"/>
      <c r="H444" s="227">
        <v>254.52</v>
      </c>
      <c r="I444" s="228"/>
      <c r="J444" s="223"/>
      <c r="K444" s="223"/>
      <c r="L444" s="229"/>
      <c r="M444" s="230"/>
      <c r="N444" s="231"/>
      <c r="O444" s="231"/>
      <c r="P444" s="231"/>
      <c r="Q444" s="231"/>
      <c r="R444" s="231"/>
      <c r="S444" s="231"/>
      <c r="T444" s="232"/>
      <c r="AT444" s="233" t="s">
        <v>158</v>
      </c>
      <c r="AU444" s="233" t="s">
        <v>82</v>
      </c>
      <c r="AV444" s="13" t="s">
        <v>156</v>
      </c>
      <c r="AW444" s="13" t="s">
        <v>34</v>
      </c>
      <c r="AX444" s="13" t="s">
        <v>75</v>
      </c>
      <c r="AY444" s="233" t="s">
        <v>149</v>
      </c>
    </row>
    <row r="445" spans="2:65" s="1" customFormat="1" ht="31.5" customHeight="1">
      <c r="B445" s="40"/>
      <c r="C445" s="187" t="s">
        <v>467</v>
      </c>
      <c r="D445" s="187" t="s">
        <v>151</v>
      </c>
      <c r="E445" s="188" t="s">
        <v>468</v>
      </c>
      <c r="F445" s="189" t="s">
        <v>469</v>
      </c>
      <c r="G445" s="190" t="s">
        <v>253</v>
      </c>
      <c r="H445" s="191">
        <v>254.52</v>
      </c>
      <c r="I445" s="192"/>
      <c r="J445" s="193">
        <f>ROUND(I445*H445,2)</f>
        <v>0</v>
      </c>
      <c r="K445" s="189" t="s">
        <v>155</v>
      </c>
      <c r="L445" s="60"/>
      <c r="M445" s="194" t="s">
        <v>21</v>
      </c>
      <c r="N445" s="195" t="s">
        <v>41</v>
      </c>
      <c r="O445" s="41"/>
      <c r="P445" s="196">
        <f>O445*H445</f>
        <v>0</v>
      </c>
      <c r="Q445" s="196">
        <v>2.3099999999999999E-2</v>
      </c>
      <c r="R445" s="196">
        <f>Q445*H445</f>
        <v>5.8794120000000003</v>
      </c>
      <c r="S445" s="196">
        <v>0</v>
      </c>
      <c r="T445" s="197">
        <f>S445*H445</f>
        <v>0</v>
      </c>
      <c r="AR445" s="23" t="s">
        <v>156</v>
      </c>
      <c r="AT445" s="23" t="s">
        <v>151</v>
      </c>
      <c r="AU445" s="23" t="s">
        <v>82</v>
      </c>
      <c r="AY445" s="23" t="s">
        <v>149</v>
      </c>
      <c r="BE445" s="198">
        <f>IF(N445="základní",J445,0)</f>
        <v>0</v>
      </c>
      <c r="BF445" s="198">
        <f>IF(N445="snížená",J445,0)</f>
        <v>0</v>
      </c>
      <c r="BG445" s="198">
        <f>IF(N445="zákl. přenesená",J445,0)</f>
        <v>0</v>
      </c>
      <c r="BH445" s="198">
        <f>IF(N445="sníž. přenesená",J445,0)</f>
        <v>0</v>
      </c>
      <c r="BI445" s="198">
        <f>IF(N445="nulová",J445,0)</f>
        <v>0</v>
      </c>
      <c r="BJ445" s="23" t="s">
        <v>75</v>
      </c>
      <c r="BK445" s="198">
        <f>ROUND(I445*H445,2)</f>
        <v>0</v>
      </c>
      <c r="BL445" s="23" t="s">
        <v>156</v>
      </c>
      <c r="BM445" s="23" t="s">
        <v>470</v>
      </c>
    </row>
    <row r="446" spans="2:65" s="11" customFormat="1">
      <c r="B446" s="199"/>
      <c r="C446" s="200"/>
      <c r="D446" s="201" t="s">
        <v>158</v>
      </c>
      <c r="E446" s="202" t="s">
        <v>21</v>
      </c>
      <c r="F446" s="203" t="s">
        <v>465</v>
      </c>
      <c r="G446" s="200"/>
      <c r="H446" s="204" t="s">
        <v>21</v>
      </c>
      <c r="I446" s="205"/>
      <c r="J446" s="200"/>
      <c r="K446" s="200"/>
      <c r="L446" s="206"/>
      <c r="M446" s="207"/>
      <c r="N446" s="208"/>
      <c r="O446" s="208"/>
      <c r="P446" s="208"/>
      <c r="Q446" s="208"/>
      <c r="R446" s="208"/>
      <c r="S446" s="208"/>
      <c r="T446" s="209"/>
      <c r="AT446" s="210" t="s">
        <v>158</v>
      </c>
      <c r="AU446" s="210" t="s">
        <v>82</v>
      </c>
      <c r="AV446" s="11" t="s">
        <v>75</v>
      </c>
      <c r="AW446" s="11" t="s">
        <v>34</v>
      </c>
      <c r="AX446" s="11" t="s">
        <v>70</v>
      </c>
      <c r="AY446" s="210" t="s">
        <v>149</v>
      </c>
    </row>
    <row r="447" spans="2:65" s="12" customFormat="1">
      <c r="B447" s="211"/>
      <c r="C447" s="212"/>
      <c r="D447" s="201" t="s">
        <v>158</v>
      </c>
      <c r="E447" s="213" t="s">
        <v>21</v>
      </c>
      <c r="F447" s="214" t="s">
        <v>466</v>
      </c>
      <c r="G447" s="212"/>
      <c r="H447" s="215">
        <v>292.39999999999998</v>
      </c>
      <c r="I447" s="216"/>
      <c r="J447" s="212"/>
      <c r="K447" s="212"/>
      <c r="L447" s="217"/>
      <c r="M447" s="218"/>
      <c r="N447" s="219"/>
      <c r="O447" s="219"/>
      <c r="P447" s="219"/>
      <c r="Q447" s="219"/>
      <c r="R447" s="219"/>
      <c r="S447" s="219"/>
      <c r="T447" s="220"/>
      <c r="AT447" s="221" t="s">
        <v>158</v>
      </c>
      <c r="AU447" s="221" t="s">
        <v>82</v>
      </c>
      <c r="AV447" s="12" t="s">
        <v>82</v>
      </c>
      <c r="AW447" s="12" t="s">
        <v>34</v>
      </c>
      <c r="AX447" s="12" t="s">
        <v>70</v>
      </c>
      <c r="AY447" s="221" t="s">
        <v>149</v>
      </c>
    </row>
    <row r="448" spans="2:65" s="11" customFormat="1">
      <c r="B448" s="199"/>
      <c r="C448" s="200"/>
      <c r="D448" s="201" t="s">
        <v>158</v>
      </c>
      <c r="E448" s="202" t="s">
        <v>21</v>
      </c>
      <c r="F448" s="203" t="s">
        <v>299</v>
      </c>
      <c r="G448" s="200"/>
      <c r="H448" s="204" t="s">
        <v>21</v>
      </c>
      <c r="I448" s="205"/>
      <c r="J448" s="200"/>
      <c r="K448" s="200"/>
      <c r="L448" s="206"/>
      <c r="M448" s="207"/>
      <c r="N448" s="208"/>
      <c r="O448" s="208"/>
      <c r="P448" s="208"/>
      <c r="Q448" s="208"/>
      <c r="R448" s="208"/>
      <c r="S448" s="208"/>
      <c r="T448" s="209"/>
      <c r="AT448" s="210" t="s">
        <v>158</v>
      </c>
      <c r="AU448" s="210" t="s">
        <v>82</v>
      </c>
      <c r="AV448" s="11" t="s">
        <v>75</v>
      </c>
      <c r="AW448" s="11" t="s">
        <v>34</v>
      </c>
      <c r="AX448" s="11" t="s">
        <v>70</v>
      </c>
      <c r="AY448" s="210" t="s">
        <v>149</v>
      </c>
    </row>
    <row r="449" spans="2:65" s="12" customFormat="1">
      <c r="B449" s="211"/>
      <c r="C449" s="212"/>
      <c r="D449" s="201" t="s">
        <v>158</v>
      </c>
      <c r="E449" s="213" t="s">
        <v>21</v>
      </c>
      <c r="F449" s="214" t="s">
        <v>311</v>
      </c>
      <c r="G449" s="212"/>
      <c r="H449" s="215">
        <v>-24</v>
      </c>
      <c r="I449" s="216"/>
      <c r="J449" s="212"/>
      <c r="K449" s="212"/>
      <c r="L449" s="217"/>
      <c r="M449" s="218"/>
      <c r="N449" s="219"/>
      <c r="O449" s="219"/>
      <c r="P449" s="219"/>
      <c r="Q449" s="219"/>
      <c r="R449" s="219"/>
      <c r="S449" s="219"/>
      <c r="T449" s="220"/>
      <c r="AT449" s="221" t="s">
        <v>158</v>
      </c>
      <c r="AU449" s="221" t="s">
        <v>82</v>
      </c>
      <c r="AV449" s="12" t="s">
        <v>82</v>
      </c>
      <c r="AW449" s="12" t="s">
        <v>34</v>
      </c>
      <c r="AX449" s="12" t="s">
        <v>70</v>
      </c>
      <c r="AY449" s="221" t="s">
        <v>149</v>
      </c>
    </row>
    <row r="450" spans="2:65" s="12" customFormat="1">
      <c r="B450" s="211"/>
      <c r="C450" s="212"/>
      <c r="D450" s="201" t="s">
        <v>158</v>
      </c>
      <c r="E450" s="213" t="s">
        <v>21</v>
      </c>
      <c r="F450" s="214" t="s">
        <v>312</v>
      </c>
      <c r="G450" s="212"/>
      <c r="H450" s="215">
        <v>-3.68</v>
      </c>
      <c r="I450" s="216"/>
      <c r="J450" s="212"/>
      <c r="K450" s="212"/>
      <c r="L450" s="217"/>
      <c r="M450" s="218"/>
      <c r="N450" s="219"/>
      <c r="O450" s="219"/>
      <c r="P450" s="219"/>
      <c r="Q450" s="219"/>
      <c r="R450" s="219"/>
      <c r="S450" s="219"/>
      <c r="T450" s="220"/>
      <c r="AT450" s="221" t="s">
        <v>158</v>
      </c>
      <c r="AU450" s="221" t="s">
        <v>82</v>
      </c>
      <c r="AV450" s="12" t="s">
        <v>82</v>
      </c>
      <c r="AW450" s="12" t="s">
        <v>34</v>
      </c>
      <c r="AX450" s="12" t="s">
        <v>70</v>
      </c>
      <c r="AY450" s="221" t="s">
        <v>149</v>
      </c>
    </row>
    <row r="451" spans="2:65" s="12" customFormat="1">
      <c r="B451" s="211"/>
      <c r="C451" s="212"/>
      <c r="D451" s="201" t="s">
        <v>158</v>
      </c>
      <c r="E451" s="213" t="s">
        <v>21</v>
      </c>
      <c r="F451" s="214" t="s">
        <v>313</v>
      </c>
      <c r="G451" s="212"/>
      <c r="H451" s="215">
        <v>-3</v>
      </c>
      <c r="I451" s="216"/>
      <c r="J451" s="212"/>
      <c r="K451" s="212"/>
      <c r="L451" s="217"/>
      <c r="M451" s="218"/>
      <c r="N451" s="219"/>
      <c r="O451" s="219"/>
      <c r="P451" s="219"/>
      <c r="Q451" s="219"/>
      <c r="R451" s="219"/>
      <c r="S451" s="219"/>
      <c r="T451" s="220"/>
      <c r="AT451" s="221" t="s">
        <v>158</v>
      </c>
      <c r="AU451" s="221" t="s">
        <v>82</v>
      </c>
      <c r="AV451" s="12" t="s">
        <v>82</v>
      </c>
      <c r="AW451" s="12" t="s">
        <v>34</v>
      </c>
      <c r="AX451" s="12" t="s">
        <v>70</v>
      </c>
      <c r="AY451" s="221" t="s">
        <v>149</v>
      </c>
    </row>
    <row r="452" spans="2:65" s="12" customFormat="1">
      <c r="B452" s="211"/>
      <c r="C452" s="212"/>
      <c r="D452" s="201" t="s">
        <v>158</v>
      </c>
      <c r="E452" s="213" t="s">
        <v>21</v>
      </c>
      <c r="F452" s="214" t="s">
        <v>314</v>
      </c>
      <c r="G452" s="212"/>
      <c r="H452" s="215">
        <v>-7.2</v>
      </c>
      <c r="I452" s="216"/>
      <c r="J452" s="212"/>
      <c r="K452" s="212"/>
      <c r="L452" s="217"/>
      <c r="M452" s="218"/>
      <c r="N452" s="219"/>
      <c r="O452" s="219"/>
      <c r="P452" s="219"/>
      <c r="Q452" s="219"/>
      <c r="R452" s="219"/>
      <c r="S452" s="219"/>
      <c r="T452" s="220"/>
      <c r="AT452" s="221" t="s">
        <v>158</v>
      </c>
      <c r="AU452" s="221" t="s">
        <v>82</v>
      </c>
      <c r="AV452" s="12" t="s">
        <v>82</v>
      </c>
      <c r="AW452" s="12" t="s">
        <v>34</v>
      </c>
      <c r="AX452" s="12" t="s">
        <v>70</v>
      </c>
      <c r="AY452" s="221" t="s">
        <v>149</v>
      </c>
    </row>
    <row r="453" spans="2:65" s="13" customFormat="1">
      <c r="B453" s="222"/>
      <c r="C453" s="223"/>
      <c r="D453" s="224" t="s">
        <v>158</v>
      </c>
      <c r="E453" s="225" t="s">
        <v>21</v>
      </c>
      <c r="F453" s="226" t="s">
        <v>161</v>
      </c>
      <c r="G453" s="223"/>
      <c r="H453" s="227">
        <v>254.52</v>
      </c>
      <c r="I453" s="228"/>
      <c r="J453" s="223"/>
      <c r="K453" s="223"/>
      <c r="L453" s="229"/>
      <c r="M453" s="230"/>
      <c r="N453" s="231"/>
      <c r="O453" s="231"/>
      <c r="P453" s="231"/>
      <c r="Q453" s="231"/>
      <c r="R453" s="231"/>
      <c r="S453" s="231"/>
      <c r="T453" s="232"/>
      <c r="AT453" s="233" t="s">
        <v>158</v>
      </c>
      <c r="AU453" s="233" t="s">
        <v>82</v>
      </c>
      <c r="AV453" s="13" t="s">
        <v>156</v>
      </c>
      <c r="AW453" s="13" t="s">
        <v>34</v>
      </c>
      <c r="AX453" s="13" t="s">
        <v>75</v>
      </c>
      <c r="AY453" s="233" t="s">
        <v>149</v>
      </c>
    </row>
    <row r="454" spans="2:65" s="1" customFormat="1" ht="22.5" customHeight="1">
      <c r="B454" s="40"/>
      <c r="C454" s="187" t="s">
        <v>471</v>
      </c>
      <c r="D454" s="187" t="s">
        <v>151</v>
      </c>
      <c r="E454" s="188" t="s">
        <v>472</v>
      </c>
      <c r="F454" s="189" t="s">
        <v>473</v>
      </c>
      <c r="G454" s="190" t="s">
        <v>253</v>
      </c>
      <c r="H454" s="191">
        <v>254.52</v>
      </c>
      <c r="I454" s="192"/>
      <c r="J454" s="193">
        <f>ROUND(I454*H454,2)</f>
        <v>0</v>
      </c>
      <c r="K454" s="189" t="s">
        <v>155</v>
      </c>
      <c r="L454" s="60"/>
      <c r="M454" s="194" t="s">
        <v>21</v>
      </c>
      <c r="N454" s="195" t="s">
        <v>41</v>
      </c>
      <c r="O454" s="41"/>
      <c r="P454" s="196">
        <f>O454*H454</f>
        <v>0</v>
      </c>
      <c r="Q454" s="196">
        <v>2.7299999999999998E-3</v>
      </c>
      <c r="R454" s="196">
        <f>Q454*H454</f>
        <v>0.6948396</v>
      </c>
      <c r="S454" s="196">
        <v>0</v>
      </c>
      <c r="T454" s="197">
        <f>S454*H454</f>
        <v>0</v>
      </c>
      <c r="AR454" s="23" t="s">
        <v>156</v>
      </c>
      <c r="AT454" s="23" t="s">
        <v>151</v>
      </c>
      <c r="AU454" s="23" t="s">
        <v>82</v>
      </c>
      <c r="AY454" s="23" t="s">
        <v>149</v>
      </c>
      <c r="BE454" s="198">
        <f>IF(N454="základní",J454,0)</f>
        <v>0</v>
      </c>
      <c r="BF454" s="198">
        <f>IF(N454="snížená",J454,0)</f>
        <v>0</v>
      </c>
      <c r="BG454" s="198">
        <f>IF(N454="zákl. přenesená",J454,0)</f>
        <v>0</v>
      </c>
      <c r="BH454" s="198">
        <f>IF(N454="sníž. přenesená",J454,0)</f>
        <v>0</v>
      </c>
      <c r="BI454" s="198">
        <f>IF(N454="nulová",J454,0)</f>
        <v>0</v>
      </c>
      <c r="BJ454" s="23" t="s">
        <v>75</v>
      </c>
      <c r="BK454" s="198">
        <f>ROUND(I454*H454,2)</f>
        <v>0</v>
      </c>
      <c r="BL454" s="23" t="s">
        <v>156</v>
      </c>
      <c r="BM454" s="23" t="s">
        <v>474</v>
      </c>
    </row>
    <row r="455" spans="2:65" s="11" customFormat="1">
      <c r="B455" s="199"/>
      <c r="C455" s="200"/>
      <c r="D455" s="201" t="s">
        <v>158</v>
      </c>
      <c r="E455" s="202" t="s">
        <v>21</v>
      </c>
      <c r="F455" s="203" t="s">
        <v>465</v>
      </c>
      <c r="G455" s="200"/>
      <c r="H455" s="204" t="s">
        <v>21</v>
      </c>
      <c r="I455" s="205"/>
      <c r="J455" s="200"/>
      <c r="K455" s="200"/>
      <c r="L455" s="206"/>
      <c r="M455" s="207"/>
      <c r="N455" s="208"/>
      <c r="O455" s="208"/>
      <c r="P455" s="208"/>
      <c r="Q455" s="208"/>
      <c r="R455" s="208"/>
      <c r="S455" s="208"/>
      <c r="T455" s="209"/>
      <c r="AT455" s="210" t="s">
        <v>158</v>
      </c>
      <c r="AU455" s="210" t="s">
        <v>82</v>
      </c>
      <c r="AV455" s="11" t="s">
        <v>75</v>
      </c>
      <c r="AW455" s="11" t="s">
        <v>34</v>
      </c>
      <c r="AX455" s="11" t="s">
        <v>70</v>
      </c>
      <c r="AY455" s="210" t="s">
        <v>149</v>
      </c>
    </row>
    <row r="456" spans="2:65" s="12" customFormat="1">
      <c r="B456" s="211"/>
      <c r="C456" s="212"/>
      <c r="D456" s="201" t="s">
        <v>158</v>
      </c>
      <c r="E456" s="213" t="s">
        <v>21</v>
      </c>
      <c r="F456" s="214" t="s">
        <v>466</v>
      </c>
      <c r="G456" s="212"/>
      <c r="H456" s="215">
        <v>292.39999999999998</v>
      </c>
      <c r="I456" s="216"/>
      <c r="J456" s="212"/>
      <c r="K456" s="212"/>
      <c r="L456" s="217"/>
      <c r="M456" s="218"/>
      <c r="N456" s="219"/>
      <c r="O456" s="219"/>
      <c r="P456" s="219"/>
      <c r="Q456" s="219"/>
      <c r="R456" s="219"/>
      <c r="S456" s="219"/>
      <c r="T456" s="220"/>
      <c r="AT456" s="221" t="s">
        <v>158</v>
      </c>
      <c r="AU456" s="221" t="s">
        <v>82</v>
      </c>
      <c r="AV456" s="12" t="s">
        <v>82</v>
      </c>
      <c r="AW456" s="12" t="s">
        <v>34</v>
      </c>
      <c r="AX456" s="12" t="s">
        <v>70</v>
      </c>
      <c r="AY456" s="221" t="s">
        <v>149</v>
      </c>
    </row>
    <row r="457" spans="2:65" s="11" customFormat="1">
      <c r="B457" s="199"/>
      <c r="C457" s="200"/>
      <c r="D457" s="201" t="s">
        <v>158</v>
      </c>
      <c r="E457" s="202" t="s">
        <v>21</v>
      </c>
      <c r="F457" s="203" t="s">
        <v>299</v>
      </c>
      <c r="G457" s="200"/>
      <c r="H457" s="204" t="s">
        <v>21</v>
      </c>
      <c r="I457" s="205"/>
      <c r="J457" s="200"/>
      <c r="K457" s="200"/>
      <c r="L457" s="206"/>
      <c r="M457" s="207"/>
      <c r="N457" s="208"/>
      <c r="O457" s="208"/>
      <c r="P457" s="208"/>
      <c r="Q457" s="208"/>
      <c r="R457" s="208"/>
      <c r="S457" s="208"/>
      <c r="T457" s="209"/>
      <c r="AT457" s="210" t="s">
        <v>158</v>
      </c>
      <c r="AU457" s="210" t="s">
        <v>82</v>
      </c>
      <c r="AV457" s="11" t="s">
        <v>75</v>
      </c>
      <c r="AW457" s="11" t="s">
        <v>34</v>
      </c>
      <c r="AX457" s="11" t="s">
        <v>70</v>
      </c>
      <c r="AY457" s="210" t="s">
        <v>149</v>
      </c>
    </row>
    <row r="458" spans="2:65" s="12" customFormat="1">
      <c r="B458" s="211"/>
      <c r="C458" s="212"/>
      <c r="D458" s="201" t="s">
        <v>158</v>
      </c>
      <c r="E458" s="213" t="s">
        <v>21</v>
      </c>
      <c r="F458" s="214" t="s">
        <v>311</v>
      </c>
      <c r="G458" s="212"/>
      <c r="H458" s="215">
        <v>-24</v>
      </c>
      <c r="I458" s="216"/>
      <c r="J458" s="212"/>
      <c r="K458" s="212"/>
      <c r="L458" s="217"/>
      <c r="M458" s="218"/>
      <c r="N458" s="219"/>
      <c r="O458" s="219"/>
      <c r="P458" s="219"/>
      <c r="Q458" s="219"/>
      <c r="R458" s="219"/>
      <c r="S458" s="219"/>
      <c r="T458" s="220"/>
      <c r="AT458" s="221" t="s">
        <v>158</v>
      </c>
      <c r="AU458" s="221" t="s">
        <v>82</v>
      </c>
      <c r="AV458" s="12" t="s">
        <v>82</v>
      </c>
      <c r="AW458" s="12" t="s">
        <v>34</v>
      </c>
      <c r="AX458" s="12" t="s">
        <v>70</v>
      </c>
      <c r="AY458" s="221" t="s">
        <v>149</v>
      </c>
    </row>
    <row r="459" spans="2:65" s="12" customFormat="1">
      <c r="B459" s="211"/>
      <c r="C459" s="212"/>
      <c r="D459" s="201" t="s">
        <v>158</v>
      </c>
      <c r="E459" s="213" t="s">
        <v>21</v>
      </c>
      <c r="F459" s="214" t="s">
        <v>312</v>
      </c>
      <c r="G459" s="212"/>
      <c r="H459" s="215">
        <v>-3.68</v>
      </c>
      <c r="I459" s="216"/>
      <c r="J459" s="212"/>
      <c r="K459" s="212"/>
      <c r="L459" s="217"/>
      <c r="M459" s="218"/>
      <c r="N459" s="219"/>
      <c r="O459" s="219"/>
      <c r="P459" s="219"/>
      <c r="Q459" s="219"/>
      <c r="R459" s="219"/>
      <c r="S459" s="219"/>
      <c r="T459" s="220"/>
      <c r="AT459" s="221" t="s">
        <v>158</v>
      </c>
      <c r="AU459" s="221" t="s">
        <v>82</v>
      </c>
      <c r="AV459" s="12" t="s">
        <v>82</v>
      </c>
      <c r="AW459" s="12" t="s">
        <v>34</v>
      </c>
      <c r="AX459" s="12" t="s">
        <v>70</v>
      </c>
      <c r="AY459" s="221" t="s">
        <v>149</v>
      </c>
    </row>
    <row r="460" spans="2:65" s="12" customFormat="1">
      <c r="B460" s="211"/>
      <c r="C460" s="212"/>
      <c r="D460" s="201" t="s">
        <v>158</v>
      </c>
      <c r="E460" s="213" t="s">
        <v>21</v>
      </c>
      <c r="F460" s="214" t="s">
        <v>313</v>
      </c>
      <c r="G460" s="212"/>
      <c r="H460" s="215">
        <v>-3</v>
      </c>
      <c r="I460" s="216"/>
      <c r="J460" s="212"/>
      <c r="K460" s="212"/>
      <c r="L460" s="217"/>
      <c r="M460" s="218"/>
      <c r="N460" s="219"/>
      <c r="O460" s="219"/>
      <c r="P460" s="219"/>
      <c r="Q460" s="219"/>
      <c r="R460" s="219"/>
      <c r="S460" s="219"/>
      <c r="T460" s="220"/>
      <c r="AT460" s="221" t="s">
        <v>158</v>
      </c>
      <c r="AU460" s="221" t="s">
        <v>82</v>
      </c>
      <c r="AV460" s="12" t="s">
        <v>82</v>
      </c>
      <c r="AW460" s="12" t="s">
        <v>34</v>
      </c>
      <c r="AX460" s="12" t="s">
        <v>70</v>
      </c>
      <c r="AY460" s="221" t="s">
        <v>149</v>
      </c>
    </row>
    <row r="461" spans="2:65" s="12" customFormat="1">
      <c r="B461" s="211"/>
      <c r="C461" s="212"/>
      <c r="D461" s="201" t="s">
        <v>158</v>
      </c>
      <c r="E461" s="213" t="s">
        <v>21</v>
      </c>
      <c r="F461" s="214" t="s">
        <v>314</v>
      </c>
      <c r="G461" s="212"/>
      <c r="H461" s="215">
        <v>-7.2</v>
      </c>
      <c r="I461" s="216"/>
      <c r="J461" s="212"/>
      <c r="K461" s="212"/>
      <c r="L461" s="217"/>
      <c r="M461" s="218"/>
      <c r="N461" s="219"/>
      <c r="O461" s="219"/>
      <c r="P461" s="219"/>
      <c r="Q461" s="219"/>
      <c r="R461" s="219"/>
      <c r="S461" s="219"/>
      <c r="T461" s="220"/>
      <c r="AT461" s="221" t="s">
        <v>158</v>
      </c>
      <c r="AU461" s="221" t="s">
        <v>82</v>
      </c>
      <c r="AV461" s="12" t="s">
        <v>82</v>
      </c>
      <c r="AW461" s="12" t="s">
        <v>34</v>
      </c>
      <c r="AX461" s="12" t="s">
        <v>70</v>
      </c>
      <c r="AY461" s="221" t="s">
        <v>149</v>
      </c>
    </row>
    <row r="462" spans="2:65" s="13" customFormat="1">
      <c r="B462" s="222"/>
      <c r="C462" s="223"/>
      <c r="D462" s="224" t="s">
        <v>158</v>
      </c>
      <c r="E462" s="225" t="s">
        <v>21</v>
      </c>
      <c r="F462" s="226" t="s">
        <v>161</v>
      </c>
      <c r="G462" s="223"/>
      <c r="H462" s="227">
        <v>254.52</v>
      </c>
      <c r="I462" s="228"/>
      <c r="J462" s="223"/>
      <c r="K462" s="223"/>
      <c r="L462" s="229"/>
      <c r="M462" s="230"/>
      <c r="N462" s="231"/>
      <c r="O462" s="231"/>
      <c r="P462" s="231"/>
      <c r="Q462" s="231"/>
      <c r="R462" s="231"/>
      <c r="S462" s="231"/>
      <c r="T462" s="232"/>
      <c r="AT462" s="233" t="s">
        <v>158</v>
      </c>
      <c r="AU462" s="233" t="s">
        <v>82</v>
      </c>
      <c r="AV462" s="13" t="s">
        <v>156</v>
      </c>
      <c r="AW462" s="13" t="s">
        <v>34</v>
      </c>
      <c r="AX462" s="13" t="s">
        <v>75</v>
      </c>
      <c r="AY462" s="233" t="s">
        <v>149</v>
      </c>
    </row>
    <row r="463" spans="2:65" s="1" customFormat="1" ht="31.5" customHeight="1">
      <c r="B463" s="40"/>
      <c r="C463" s="187" t="s">
        <v>475</v>
      </c>
      <c r="D463" s="187" t="s">
        <v>151</v>
      </c>
      <c r="E463" s="188" t="s">
        <v>476</v>
      </c>
      <c r="F463" s="189" t="s">
        <v>477</v>
      </c>
      <c r="G463" s="190" t="s">
        <v>261</v>
      </c>
      <c r="H463" s="191">
        <v>21</v>
      </c>
      <c r="I463" s="192"/>
      <c r="J463" s="193">
        <f>ROUND(I463*H463,2)</f>
        <v>0</v>
      </c>
      <c r="K463" s="189" t="s">
        <v>155</v>
      </c>
      <c r="L463" s="60"/>
      <c r="M463" s="194" t="s">
        <v>21</v>
      </c>
      <c r="N463" s="195" t="s">
        <v>41</v>
      </c>
      <c r="O463" s="41"/>
      <c r="P463" s="196">
        <f>O463*H463</f>
        <v>0</v>
      </c>
      <c r="Q463" s="196">
        <v>2.0650000000000002E-2</v>
      </c>
      <c r="R463" s="196">
        <f>Q463*H463</f>
        <v>0.43365000000000004</v>
      </c>
      <c r="S463" s="196">
        <v>0</v>
      </c>
      <c r="T463" s="197">
        <f>S463*H463</f>
        <v>0</v>
      </c>
      <c r="AR463" s="23" t="s">
        <v>156</v>
      </c>
      <c r="AT463" s="23" t="s">
        <v>151</v>
      </c>
      <c r="AU463" s="23" t="s">
        <v>82</v>
      </c>
      <c r="AY463" s="23" t="s">
        <v>149</v>
      </c>
      <c r="BE463" s="198">
        <f>IF(N463="základní",J463,0)</f>
        <v>0</v>
      </c>
      <c r="BF463" s="198">
        <f>IF(N463="snížená",J463,0)</f>
        <v>0</v>
      </c>
      <c r="BG463" s="198">
        <f>IF(N463="zákl. přenesená",J463,0)</f>
        <v>0</v>
      </c>
      <c r="BH463" s="198">
        <f>IF(N463="sníž. přenesená",J463,0)</f>
        <v>0</v>
      </c>
      <c r="BI463" s="198">
        <f>IF(N463="nulová",J463,0)</f>
        <v>0</v>
      </c>
      <c r="BJ463" s="23" t="s">
        <v>75</v>
      </c>
      <c r="BK463" s="198">
        <f>ROUND(I463*H463,2)</f>
        <v>0</v>
      </c>
      <c r="BL463" s="23" t="s">
        <v>156</v>
      </c>
      <c r="BM463" s="23" t="s">
        <v>478</v>
      </c>
    </row>
    <row r="464" spans="2:65" s="11" customFormat="1">
      <c r="B464" s="199"/>
      <c r="C464" s="200"/>
      <c r="D464" s="201" t="s">
        <v>158</v>
      </c>
      <c r="E464" s="202" t="s">
        <v>21</v>
      </c>
      <c r="F464" s="203" t="s">
        <v>479</v>
      </c>
      <c r="G464" s="200"/>
      <c r="H464" s="204" t="s">
        <v>21</v>
      </c>
      <c r="I464" s="205"/>
      <c r="J464" s="200"/>
      <c r="K464" s="200"/>
      <c r="L464" s="206"/>
      <c r="M464" s="207"/>
      <c r="N464" s="208"/>
      <c r="O464" s="208"/>
      <c r="P464" s="208"/>
      <c r="Q464" s="208"/>
      <c r="R464" s="208"/>
      <c r="S464" s="208"/>
      <c r="T464" s="209"/>
      <c r="AT464" s="210" t="s">
        <v>158</v>
      </c>
      <c r="AU464" s="210" t="s">
        <v>82</v>
      </c>
      <c r="AV464" s="11" t="s">
        <v>75</v>
      </c>
      <c r="AW464" s="11" t="s">
        <v>34</v>
      </c>
      <c r="AX464" s="11" t="s">
        <v>70</v>
      </c>
      <c r="AY464" s="210" t="s">
        <v>149</v>
      </c>
    </row>
    <row r="465" spans="2:65" s="12" customFormat="1">
      <c r="B465" s="211"/>
      <c r="C465" s="212"/>
      <c r="D465" s="201" t="s">
        <v>158</v>
      </c>
      <c r="E465" s="213" t="s">
        <v>21</v>
      </c>
      <c r="F465" s="214" t="s">
        <v>480</v>
      </c>
      <c r="G465" s="212"/>
      <c r="H465" s="215">
        <v>21</v>
      </c>
      <c r="I465" s="216"/>
      <c r="J465" s="212"/>
      <c r="K465" s="212"/>
      <c r="L465" s="217"/>
      <c r="M465" s="218"/>
      <c r="N465" s="219"/>
      <c r="O465" s="219"/>
      <c r="P465" s="219"/>
      <c r="Q465" s="219"/>
      <c r="R465" s="219"/>
      <c r="S465" s="219"/>
      <c r="T465" s="220"/>
      <c r="AT465" s="221" t="s">
        <v>158</v>
      </c>
      <c r="AU465" s="221" t="s">
        <v>82</v>
      </c>
      <c r="AV465" s="12" t="s">
        <v>82</v>
      </c>
      <c r="AW465" s="12" t="s">
        <v>34</v>
      </c>
      <c r="AX465" s="12" t="s">
        <v>70</v>
      </c>
      <c r="AY465" s="221" t="s">
        <v>149</v>
      </c>
    </row>
    <row r="466" spans="2:65" s="13" customFormat="1">
      <c r="B466" s="222"/>
      <c r="C466" s="223"/>
      <c r="D466" s="224" t="s">
        <v>158</v>
      </c>
      <c r="E466" s="225" t="s">
        <v>21</v>
      </c>
      <c r="F466" s="226" t="s">
        <v>161</v>
      </c>
      <c r="G466" s="223"/>
      <c r="H466" s="227">
        <v>21</v>
      </c>
      <c r="I466" s="228"/>
      <c r="J466" s="223"/>
      <c r="K466" s="223"/>
      <c r="L466" s="229"/>
      <c r="M466" s="230"/>
      <c r="N466" s="231"/>
      <c r="O466" s="231"/>
      <c r="P466" s="231"/>
      <c r="Q466" s="231"/>
      <c r="R466" s="231"/>
      <c r="S466" s="231"/>
      <c r="T466" s="232"/>
      <c r="AT466" s="233" t="s">
        <v>158</v>
      </c>
      <c r="AU466" s="233" t="s">
        <v>82</v>
      </c>
      <c r="AV466" s="13" t="s">
        <v>156</v>
      </c>
      <c r="AW466" s="13" t="s">
        <v>34</v>
      </c>
      <c r="AX466" s="13" t="s">
        <v>75</v>
      </c>
      <c r="AY466" s="233" t="s">
        <v>149</v>
      </c>
    </row>
    <row r="467" spans="2:65" s="1" customFormat="1" ht="31.5" customHeight="1">
      <c r="B467" s="40"/>
      <c r="C467" s="187" t="s">
        <v>481</v>
      </c>
      <c r="D467" s="187" t="s">
        <v>151</v>
      </c>
      <c r="E467" s="188" t="s">
        <v>482</v>
      </c>
      <c r="F467" s="189" t="s">
        <v>483</v>
      </c>
      <c r="G467" s="190" t="s">
        <v>154</v>
      </c>
      <c r="H467" s="191">
        <v>2.44</v>
      </c>
      <c r="I467" s="192"/>
      <c r="J467" s="193">
        <f>ROUND(I467*H467,2)</f>
        <v>0</v>
      </c>
      <c r="K467" s="189" t="s">
        <v>155</v>
      </c>
      <c r="L467" s="60"/>
      <c r="M467" s="194" t="s">
        <v>21</v>
      </c>
      <c r="N467" s="195" t="s">
        <v>41</v>
      </c>
      <c r="O467" s="41"/>
      <c r="P467" s="196">
        <f>O467*H467</f>
        <v>0</v>
      </c>
      <c r="Q467" s="196">
        <v>2.2563399999999998</v>
      </c>
      <c r="R467" s="196">
        <f>Q467*H467</f>
        <v>5.5054695999999996</v>
      </c>
      <c r="S467" s="196">
        <v>0</v>
      </c>
      <c r="T467" s="197">
        <f>S467*H467</f>
        <v>0</v>
      </c>
      <c r="AR467" s="23" t="s">
        <v>156</v>
      </c>
      <c r="AT467" s="23" t="s">
        <v>151</v>
      </c>
      <c r="AU467" s="23" t="s">
        <v>82</v>
      </c>
      <c r="AY467" s="23" t="s">
        <v>149</v>
      </c>
      <c r="BE467" s="198">
        <f>IF(N467="základní",J467,0)</f>
        <v>0</v>
      </c>
      <c r="BF467" s="198">
        <f>IF(N467="snížená",J467,0)</f>
        <v>0</v>
      </c>
      <c r="BG467" s="198">
        <f>IF(N467="zákl. přenesená",J467,0)</f>
        <v>0</v>
      </c>
      <c r="BH467" s="198">
        <f>IF(N467="sníž. přenesená",J467,0)</f>
        <v>0</v>
      </c>
      <c r="BI467" s="198">
        <f>IF(N467="nulová",J467,0)</f>
        <v>0</v>
      </c>
      <c r="BJ467" s="23" t="s">
        <v>75</v>
      </c>
      <c r="BK467" s="198">
        <f>ROUND(I467*H467,2)</f>
        <v>0</v>
      </c>
      <c r="BL467" s="23" t="s">
        <v>156</v>
      </c>
      <c r="BM467" s="23" t="s">
        <v>484</v>
      </c>
    </row>
    <row r="468" spans="2:65" s="11" customFormat="1">
      <c r="B468" s="199"/>
      <c r="C468" s="200"/>
      <c r="D468" s="201" t="s">
        <v>158</v>
      </c>
      <c r="E468" s="202" t="s">
        <v>21</v>
      </c>
      <c r="F468" s="203" t="s">
        <v>485</v>
      </c>
      <c r="G468" s="200"/>
      <c r="H468" s="204" t="s">
        <v>21</v>
      </c>
      <c r="I468" s="205"/>
      <c r="J468" s="200"/>
      <c r="K468" s="200"/>
      <c r="L468" s="206"/>
      <c r="M468" s="207"/>
      <c r="N468" s="208"/>
      <c r="O468" s="208"/>
      <c r="P468" s="208"/>
      <c r="Q468" s="208"/>
      <c r="R468" s="208"/>
      <c r="S468" s="208"/>
      <c r="T468" s="209"/>
      <c r="AT468" s="210" t="s">
        <v>158</v>
      </c>
      <c r="AU468" s="210" t="s">
        <v>82</v>
      </c>
      <c r="AV468" s="11" t="s">
        <v>75</v>
      </c>
      <c r="AW468" s="11" t="s">
        <v>34</v>
      </c>
      <c r="AX468" s="11" t="s">
        <v>70</v>
      </c>
      <c r="AY468" s="210" t="s">
        <v>149</v>
      </c>
    </row>
    <row r="469" spans="2:65" s="12" customFormat="1">
      <c r="B469" s="211"/>
      <c r="C469" s="212"/>
      <c r="D469" s="201" t="s">
        <v>158</v>
      </c>
      <c r="E469" s="213" t="s">
        <v>21</v>
      </c>
      <c r="F469" s="214" t="s">
        <v>486</v>
      </c>
      <c r="G469" s="212"/>
      <c r="H469" s="215">
        <v>2.44</v>
      </c>
      <c r="I469" s="216"/>
      <c r="J469" s="212"/>
      <c r="K469" s="212"/>
      <c r="L469" s="217"/>
      <c r="M469" s="218"/>
      <c r="N469" s="219"/>
      <c r="O469" s="219"/>
      <c r="P469" s="219"/>
      <c r="Q469" s="219"/>
      <c r="R469" s="219"/>
      <c r="S469" s="219"/>
      <c r="T469" s="220"/>
      <c r="AT469" s="221" t="s">
        <v>158</v>
      </c>
      <c r="AU469" s="221" t="s">
        <v>82</v>
      </c>
      <c r="AV469" s="12" t="s">
        <v>82</v>
      </c>
      <c r="AW469" s="12" t="s">
        <v>34</v>
      </c>
      <c r="AX469" s="12" t="s">
        <v>70</v>
      </c>
      <c r="AY469" s="221" t="s">
        <v>149</v>
      </c>
    </row>
    <row r="470" spans="2:65" s="13" customFormat="1">
      <c r="B470" s="222"/>
      <c r="C470" s="223"/>
      <c r="D470" s="224" t="s">
        <v>158</v>
      </c>
      <c r="E470" s="225" t="s">
        <v>21</v>
      </c>
      <c r="F470" s="226" t="s">
        <v>161</v>
      </c>
      <c r="G470" s="223"/>
      <c r="H470" s="227">
        <v>2.44</v>
      </c>
      <c r="I470" s="228"/>
      <c r="J470" s="223"/>
      <c r="K470" s="223"/>
      <c r="L470" s="229"/>
      <c r="M470" s="230"/>
      <c r="N470" s="231"/>
      <c r="O470" s="231"/>
      <c r="P470" s="231"/>
      <c r="Q470" s="231"/>
      <c r="R470" s="231"/>
      <c r="S470" s="231"/>
      <c r="T470" s="232"/>
      <c r="AT470" s="233" t="s">
        <v>158</v>
      </c>
      <c r="AU470" s="233" t="s">
        <v>82</v>
      </c>
      <c r="AV470" s="13" t="s">
        <v>156</v>
      </c>
      <c r="AW470" s="13" t="s">
        <v>34</v>
      </c>
      <c r="AX470" s="13" t="s">
        <v>75</v>
      </c>
      <c r="AY470" s="233" t="s">
        <v>149</v>
      </c>
    </row>
    <row r="471" spans="2:65" s="1" customFormat="1" ht="31.5" customHeight="1">
      <c r="B471" s="40"/>
      <c r="C471" s="187" t="s">
        <v>487</v>
      </c>
      <c r="D471" s="187" t="s">
        <v>151</v>
      </c>
      <c r="E471" s="188" t="s">
        <v>488</v>
      </c>
      <c r="F471" s="189" t="s">
        <v>489</v>
      </c>
      <c r="G471" s="190" t="s">
        <v>154</v>
      </c>
      <c r="H471" s="191">
        <v>38.929000000000002</v>
      </c>
      <c r="I471" s="192"/>
      <c r="J471" s="193">
        <f>ROUND(I471*H471,2)</f>
        <v>0</v>
      </c>
      <c r="K471" s="189" t="s">
        <v>155</v>
      </c>
      <c r="L471" s="60"/>
      <c r="M471" s="194" t="s">
        <v>21</v>
      </c>
      <c r="N471" s="195" t="s">
        <v>41</v>
      </c>
      <c r="O471" s="41"/>
      <c r="P471" s="196">
        <f>O471*H471</f>
        <v>0</v>
      </c>
      <c r="Q471" s="196">
        <v>2.2563399999999998</v>
      </c>
      <c r="R471" s="196">
        <f>Q471*H471</f>
        <v>87.837059859999997</v>
      </c>
      <c r="S471" s="196">
        <v>0</v>
      </c>
      <c r="T471" s="197">
        <f>S471*H471</f>
        <v>0</v>
      </c>
      <c r="AR471" s="23" t="s">
        <v>156</v>
      </c>
      <c r="AT471" s="23" t="s">
        <v>151</v>
      </c>
      <c r="AU471" s="23" t="s">
        <v>82</v>
      </c>
      <c r="AY471" s="23" t="s">
        <v>149</v>
      </c>
      <c r="BE471" s="198">
        <f>IF(N471="základní",J471,0)</f>
        <v>0</v>
      </c>
      <c r="BF471" s="198">
        <f>IF(N471="snížená",J471,0)</f>
        <v>0</v>
      </c>
      <c r="BG471" s="198">
        <f>IF(N471="zákl. přenesená",J471,0)</f>
        <v>0</v>
      </c>
      <c r="BH471" s="198">
        <f>IF(N471="sníž. přenesená",J471,0)</f>
        <v>0</v>
      </c>
      <c r="BI471" s="198">
        <f>IF(N471="nulová",J471,0)</f>
        <v>0</v>
      </c>
      <c r="BJ471" s="23" t="s">
        <v>75</v>
      </c>
      <c r="BK471" s="198">
        <f>ROUND(I471*H471,2)</f>
        <v>0</v>
      </c>
      <c r="BL471" s="23" t="s">
        <v>156</v>
      </c>
      <c r="BM471" s="23" t="s">
        <v>490</v>
      </c>
    </row>
    <row r="472" spans="2:65" s="11" customFormat="1">
      <c r="B472" s="199"/>
      <c r="C472" s="200"/>
      <c r="D472" s="201" t="s">
        <v>158</v>
      </c>
      <c r="E472" s="202" t="s">
        <v>21</v>
      </c>
      <c r="F472" s="203" t="s">
        <v>491</v>
      </c>
      <c r="G472" s="200"/>
      <c r="H472" s="204" t="s">
        <v>21</v>
      </c>
      <c r="I472" s="205"/>
      <c r="J472" s="200"/>
      <c r="K472" s="200"/>
      <c r="L472" s="206"/>
      <c r="M472" s="207"/>
      <c r="N472" s="208"/>
      <c r="O472" s="208"/>
      <c r="P472" s="208"/>
      <c r="Q472" s="208"/>
      <c r="R472" s="208"/>
      <c r="S472" s="208"/>
      <c r="T472" s="209"/>
      <c r="AT472" s="210" t="s">
        <v>158</v>
      </c>
      <c r="AU472" s="210" t="s">
        <v>82</v>
      </c>
      <c r="AV472" s="11" t="s">
        <v>75</v>
      </c>
      <c r="AW472" s="11" t="s">
        <v>34</v>
      </c>
      <c r="AX472" s="11" t="s">
        <v>70</v>
      </c>
      <c r="AY472" s="210" t="s">
        <v>149</v>
      </c>
    </row>
    <row r="473" spans="2:65" s="12" customFormat="1">
      <c r="B473" s="211"/>
      <c r="C473" s="212"/>
      <c r="D473" s="201" t="s">
        <v>158</v>
      </c>
      <c r="E473" s="213" t="s">
        <v>21</v>
      </c>
      <c r="F473" s="214" t="s">
        <v>492</v>
      </c>
      <c r="G473" s="212"/>
      <c r="H473" s="215">
        <v>17.811</v>
      </c>
      <c r="I473" s="216"/>
      <c r="J473" s="212"/>
      <c r="K473" s="212"/>
      <c r="L473" s="217"/>
      <c r="M473" s="218"/>
      <c r="N473" s="219"/>
      <c r="O473" s="219"/>
      <c r="P473" s="219"/>
      <c r="Q473" s="219"/>
      <c r="R473" s="219"/>
      <c r="S473" s="219"/>
      <c r="T473" s="220"/>
      <c r="AT473" s="221" t="s">
        <v>158</v>
      </c>
      <c r="AU473" s="221" t="s">
        <v>82</v>
      </c>
      <c r="AV473" s="12" t="s">
        <v>82</v>
      </c>
      <c r="AW473" s="12" t="s">
        <v>34</v>
      </c>
      <c r="AX473" s="12" t="s">
        <v>70</v>
      </c>
      <c r="AY473" s="221" t="s">
        <v>149</v>
      </c>
    </row>
    <row r="474" spans="2:65" s="12" customFormat="1">
      <c r="B474" s="211"/>
      <c r="C474" s="212"/>
      <c r="D474" s="201" t="s">
        <v>158</v>
      </c>
      <c r="E474" s="213" t="s">
        <v>21</v>
      </c>
      <c r="F474" s="214" t="s">
        <v>493</v>
      </c>
      <c r="G474" s="212"/>
      <c r="H474" s="215">
        <v>9.3279999999999994</v>
      </c>
      <c r="I474" s="216"/>
      <c r="J474" s="212"/>
      <c r="K474" s="212"/>
      <c r="L474" s="217"/>
      <c r="M474" s="218"/>
      <c r="N474" s="219"/>
      <c r="O474" s="219"/>
      <c r="P474" s="219"/>
      <c r="Q474" s="219"/>
      <c r="R474" s="219"/>
      <c r="S474" s="219"/>
      <c r="T474" s="220"/>
      <c r="AT474" s="221" t="s">
        <v>158</v>
      </c>
      <c r="AU474" s="221" t="s">
        <v>82</v>
      </c>
      <c r="AV474" s="12" t="s">
        <v>82</v>
      </c>
      <c r="AW474" s="12" t="s">
        <v>34</v>
      </c>
      <c r="AX474" s="12" t="s">
        <v>70</v>
      </c>
      <c r="AY474" s="221" t="s">
        <v>149</v>
      </c>
    </row>
    <row r="475" spans="2:65" s="12" customFormat="1">
      <c r="B475" s="211"/>
      <c r="C475" s="212"/>
      <c r="D475" s="201" t="s">
        <v>158</v>
      </c>
      <c r="E475" s="213" t="s">
        <v>21</v>
      </c>
      <c r="F475" s="214" t="s">
        <v>494</v>
      </c>
      <c r="G475" s="212"/>
      <c r="H475" s="215">
        <v>5.9279999999999999</v>
      </c>
      <c r="I475" s="216"/>
      <c r="J475" s="212"/>
      <c r="K475" s="212"/>
      <c r="L475" s="217"/>
      <c r="M475" s="218"/>
      <c r="N475" s="219"/>
      <c r="O475" s="219"/>
      <c r="P475" s="219"/>
      <c r="Q475" s="219"/>
      <c r="R475" s="219"/>
      <c r="S475" s="219"/>
      <c r="T475" s="220"/>
      <c r="AT475" s="221" t="s">
        <v>158</v>
      </c>
      <c r="AU475" s="221" t="s">
        <v>82</v>
      </c>
      <c r="AV475" s="12" t="s">
        <v>82</v>
      </c>
      <c r="AW475" s="12" t="s">
        <v>34</v>
      </c>
      <c r="AX475" s="12" t="s">
        <v>70</v>
      </c>
      <c r="AY475" s="221" t="s">
        <v>149</v>
      </c>
    </row>
    <row r="476" spans="2:65" s="12" customFormat="1">
      <c r="B476" s="211"/>
      <c r="C476" s="212"/>
      <c r="D476" s="201" t="s">
        <v>158</v>
      </c>
      <c r="E476" s="213" t="s">
        <v>21</v>
      </c>
      <c r="F476" s="214" t="s">
        <v>495</v>
      </c>
      <c r="G476" s="212"/>
      <c r="H476" s="215">
        <v>5.8620000000000001</v>
      </c>
      <c r="I476" s="216"/>
      <c r="J476" s="212"/>
      <c r="K476" s="212"/>
      <c r="L476" s="217"/>
      <c r="M476" s="218"/>
      <c r="N476" s="219"/>
      <c r="O476" s="219"/>
      <c r="P476" s="219"/>
      <c r="Q476" s="219"/>
      <c r="R476" s="219"/>
      <c r="S476" s="219"/>
      <c r="T476" s="220"/>
      <c r="AT476" s="221" t="s">
        <v>158</v>
      </c>
      <c r="AU476" s="221" t="s">
        <v>82</v>
      </c>
      <c r="AV476" s="12" t="s">
        <v>82</v>
      </c>
      <c r="AW476" s="12" t="s">
        <v>34</v>
      </c>
      <c r="AX476" s="12" t="s">
        <v>70</v>
      </c>
      <c r="AY476" s="221" t="s">
        <v>149</v>
      </c>
    </row>
    <row r="477" spans="2:65" s="13" customFormat="1">
      <c r="B477" s="222"/>
      <c r="C477" s="223"/>
      <c r="D477" s="224" t="s">
        <v>158</v>
      </c>
      <c r="E477" s="225" t="s">
        <v>21</v>
      </c>
      <c r="F477" s="226" t="s">
        <v>161</v>
      </c>
      <c r="G477" s="223"/>
      <c r="H477" s="227">
        <v>38.929000000000002</v>
      </c>
      <c r="I477" s="228"/>
      <c r="J477" s="223"/>
      <c r="K477" s="223"/>
      <c r="L477" s="229"/>
      <c r="M477" s="230"/>
      <c r="N477" s="231"/>
      <c r="O477" s="231"/>
      <c r="P477" s="231"/>
      <c r="Q477" s="231"/>
      <c r="R477" s="231"/>
      <c r="S477" s="231"/>
      <c r="T477" s="232"/>
      <c r="AT477" s="233" t="s">
        <v>158</v>
      </c>
      <c r="AU477" s="233" t="s">
        <v>82</v>
      </c>
      <c r="AV477" s="13" t="s">
        <v>156</v>
      </c>
      <c r="AW477" s="13" t="s">
        <v>34</v>
      </c>
      <c r="AX477" s="13" t="s">
        <v>75</v>
      </c>
      <c r="AY477" s="233" t="s">
        <v>149</v>
      </c>
    </row>
    <row r="478" spans="2:65" s="1" customFormat="1" ht="31.5" customHeight="1">
      <c r="B478" s="40"/>
      <c r="C478" s="187" t="s">
        <v>496</v>
      </c>
      <c r="D478" s="187" t="s">
        <v>151</v>
      </c>
      <c r="E478" s="188" t="s">
        <v>497</v>
      </c>
      <c r="F478" s="189" t="s">
        <v>498</v>
      </c>
      <c r="G478" s="190" t="s">
        <v>154</v>
      </c>
      <c r="H478" s="191">
        <v>2.44</v>
      </c>
      <c r="I478" s="192"/>
      <c r="J478" s="193">
        <f>ROUND(I478*H478,2)</f>
        <v>0</v>
      </c>
      <c r="K478" s="189" t="s">
        <v>155</v>
      </c>
      <c r="L478" s="60"/>
      <c r="M478" s="194" t="s">
        <v>21</v>
      </c>
      <c r="N478" s="195" t="s">
        <v>41</v>
      </c>
      <c r="O478" s="41"/>
      <c r="P478" s="196">
        <f>O478*H478</f>
        <v>0</v>
      </c>
      <c r="Q478" s="196">
        <v>0</v>
      </c>
      <c r="R478" s="196">
        <f>Q478*H478</f>
        <v>0</v>
      </c>
      <c r="S478" s="196">
        <v>0</v>
      </c>
      <c r="T478" s="197">
        <f>S478*H478</f>
        <v>0</v>
      </c>
      <c r="AR478" s="23" t="s">
        <v>156</v>
      </c>
      <c r="AT478" s="23" t="s">
        <v>151</v>
      </c>
      <c r="AU478" s="23" t="s">
        <v>82</v>
      </c>
      <c r="AY478" s="23" t="s">
        <v>149</v>
      </c>
      <c r="BE478" s="198">
        <f>IF(N478="základní",J478,0)</f>
        <v>0</v>
      </c>
      <c r="BF478" s="198">
        <f>IF(N478="snížená",J478,0)</f>
        <v>0</v>
      </c>
      <c r="BG478" s="198">
        <f>IF(N478="zákl. přenesená",J478,0)</f>
        <v>0</v>
      </c>
      <c r="BH478" s="198">
        <f>IF(N478="sníž. přenesená",J478,0)</f>
        <v>0</v>
      </c>
      <c r="BI478" s="198">
        <f>IF(N478="nulová",J478,0)</f>
        <v>0</v>
      </c>
      <c r="BJ478" s="23" t="s">
        <v>75</v>
      </c>
      <c r="BK478" s="198">
        <f>ROUND(I478*H478,2)</f>
        <v>0</v>
      </c>
      <c r="BL478" s="23" t="s">
        <v>156</v>
      </c>
      <c r="BM478" s="23" t="s">
        <v>499</v>
      </c>
    </row>
    <row r="479" spans="2:65" s="11" customFormat="1">
      <c r="B479" s="199"/>
      <c r="C479" s="200"/>
      <c r="D479" s="201" t="s">
        <v>158</v>
      </c>
      <c r="E479" s="202" t="s">
        <v>21</v>
      </c>
      <c r="F479" s="203" t="s">
        <v>485</v>
      </c>
      <c r="G479" s="200"/>
      <c r="H479" s="204" t="s">
        <v>21</v>
      </c>
      <c r="I479" s="205"/>
      <c r="J479" s="200"/>
      <c r="K479" s="200"/>
      <c r="L479" s="206"/>
      <c r="M479" s="207"/>
      <c r="N479" s="208"/>
      <c r="O479" s="208"/>
      <c r="P479" s="208"/>
      <c r="Q479" s="208"/>
      <c r="R479" s="208"/>
      <c r="S479" s="208"/>
      <c r="T479" s="209"/>
      <c r="AT479" s="210" t="s">
        <v>158</v>
      </c>
      <c r="AU479" s="210" t="s">
        <v>82</v>
      </c>
      <c r="AV479" s="11" t="s">
        <v>75</v>
      </c>
      <c r="AW479" s="11" t="s">
        <v>34</v>
      </c>
      <c r="AX479" s="11" t="s">
        <v>70</v>
      </c>
      <c r="AY479" s="210" t="s">
        <v>149</v>
      </c>
    </row>
    <row r="480" spans="2:65" s="12" customFormat="1">
      <c r="B480" s="211"/>
      <c r="C480" s="212"/>
      <c r="D480" s="201" t="s">
        <v>158</v>
      </c>
      <c r="E480" s="213" t="s">
        <v>21</v>
      </c>
      <c r="F480" s="214" t="s">
        <v>486</v>
      </c>
      <c r="G480" s="212"/>
      <c r="H480" s="215">
        <v>2.44</v>
      </c>
      <c r="I480" s="216"/>
      <c r="J480" s="212"/>
      <c r="K480" s="212"/>
      <c r="L480" s="217"/>
      <c r="M480" s="218"/>
      <c r="N480" s="219"/>
      <c r="O480" s="219"/>
      <c r="P480" s="219"/>
      <c r="Q480" s="219"/>
      <c r="R480" s="219"/>
      <c r="S480" s="219"/>
      <c r="T480" s="220"/>
      <c r="AT480" s="221" t="s">
        <v>158</v>
      </c>
      <c r="AU480" s="221" t="s">
        <v>82</v>
      </c>
      <c r="AV480" s="12" t="s">
        <v>82</v>
      </c>
      <c r="AW480" s="12" t="s">
        <v>34</v>
      </c>
      <c r="AX480" s="12" t="s">
        <v>70</v>
      </c>
      <c r="AY480" s="221" t="s">
        <v>149</v>
      </c>
    </row>
    <row r="481" spans="2:65" s="13" customFormat="1">
      <c r="B481" s="222"/>
      <c r="C481" s="223"/>
      <c r="D481" s="224" t="s">
        <v>158</v>
      </c>
      <c r="E481" s="225" t="s">
        <v>21</v>
      </c>
      <c r="F481" s="226" t="s">
        <v>161</v>
      </c>
      <c r="G481" s="223"/>
      <c r="H481" s="227">
        <v>2.44</v>
      </c>
      <c r="I481" s="228"/>
      <c r="J481" s="223"/>
      <c r="K481" s="223"/>
      <c r="L481" s="229"/>
      <c r="M481" s="230"/>
      <c r="N481" s="231"/>
      <c r="O481" s="231"/>
      <c r="P481" s="231"/>
      <c r="Q481" s="231"/>
      <c r="R481" s="231"/>
      <c r="S481" s="231"/>
      <c r="T481" s="232"/>
      <c r="AT481" s="233" t="s">
        <v>158</v>
      </c>
      <c r="AU481" s="233" t="s">
        <v>82</v>
      </c>
      <c r="AV481" s="13" t="s">
        <v>156</v>
      </c>
      <c r="AW481" s="13" t="s">
        <v>34</v>
      </c>
      <c r="AX481" s="13" t="s">
        <v>75</v>
      </c>
      <c r="AY481" s="233" t="s">
        <v>149</v>
      </c>
    </row>
    <row r="482" spans="2:65" s="1" customFormat="1" ht="31.5" customHeight="1">
      <c r="B482" s="40"/>
      <c r="C482" s="187" t="s">
        <v>500</v>
      </c>
      <c r="D482" s="187" t="s">
        <v>151</v>
      </c>
      <c r="E482" s="188" t="s">
        <v>501</v>
      </c>
      <c r="F482" s="189" t="s">
        <v>502</v>
      </c>
      <c r="G482" s="190" t="s">
        <v>154</v>
      </c>
      <c r="H482" s="191">
        <v>38.929000000000002</v>
      </c>
      <c r="I482" s="192"/>
      <c r="J482" s="193">
        <f>ROUND(I482*H482,2)</f>
        <v>0</v>
      </c>
      <c r="K482" s="189" t="s">
        <v>155</v>
      </c>
      <c r="L482" s="60"/>
      <c r="M482" s="194" t="s">
        <v>21</v>
      </c>
      <c r="N482" s="195" t="s">
        <v>41</v>
      </c>
      <c r="O482" s="41"/>
      <c r="P482" s="196">
        <f>O482*H482</f>
        <v>0</v>
      </c>
      <c r="Q482" s="196">
        <v>0</v>
      </c>
      <c r="R482" s="196">
        <f>Q482*H482</f>
        <v>0</v>
      </c>
      <c r="S482" s="196">
        <v>0</v>
      </c>
      <c r="T482" s="197">
        <f>S482*H482</f>
        <v>0</v>
      </c>
      <c r="AR482" s="23" t="s">
        <v>156</v>
      </c>
      <c r="AT482" s="23" t="s">
        <v>151</v>
      </c>
      <c r="AU482" s="23" t="s">
        <v>82</v>
      </c>
      <c r="AY482" s="23" t="s">
        <v>149</v>
      </c>
      <c r="BE482" s="198">
        <f>IF(N482="základní",J482,0)</f>
        <v>0</v>
      </c>
      <c r="BF482" s="198">
        <f>IF(N482="snížená",J482,0)</f>
        <v>0</v>
      </c>
      <c r="BG482" s="198">
        <f>IF(N482="zákl. přenesená",J482,0)</f>
        <v>0</v>
      </c>
      <c r="BH482" s="198">
        <f>IF(N482="sníž. přenesená",J482,0)</f>
        <v>0</v>
      </c>
      <c r="BI482" s="198">
        <f>IF(N482="nulová",J482,0)</f>
        <v>0</v>
      </c>
      <c r="BJ482" s="23" t="s">
        <v>75</v>
      </c>
      <c r="BK482" s="198">
        <f>ROUND(I482*H482,2)</f>
        <v>0</v>
      </c>
      <c r="BL482" s="23" t="s">
        <v>156</v>
      </c>
      <c r="BM482" s="23" t="s">
        <v>503</v>
      </c>
    </row>
    <row r="483" spans="2:65" s="11" customFormat="1">
      <c r="B483" s="199"/>
      <c r="C483" s="200"/>
      <c r="D483" s="201" t="s">
        <v>158</v>
      </c>
      <c r="E483" s="202" t="s">
        <v>21</v>
      </c>
      <c r="F483" s="203" t="s">
        <v>504</v>
      </c>
      <c r="G483" s="200"/>
      <c r="H483" s="204" t="s">
        <v>21</v>
      </c>
      <c r="I483" s="205"/>
      <c r="J483" s="200"/>
      <c r="K483" s="200"/>
      <c r="L483" s="206"/>
      <c r="M483" s="207"/>
      <c r="N483" s="208"/>
      <c r="O483" s="208"/>
      <c r="P483" s="208"/>
      <c r="Q483" s="208"/>
      <c r="R483" s="208"/>
      <c r="S483" s="208"/>
      <c r="T483" s="209"/>
      <c r="AT483" s="210" t="s">
        <v>158</v>
      </c>
      <c r="AU483" s="210" t="s">
        <v>82</v>
      </c>
      <c r="AV483" s="11" t="s">
        <v>75</v>
      </c>
      <c r="AW483" s="11" t="s">
        <v>34</v>
      </c>
      <c r="AX483" s="11" t="s">
        <v>70</v>
      </c>
      <c r="AY483" s="210" t="s">
        <v>149</v>
      </c>
    </row>
    <row r="484" spans="2:65" s="12" customFormat="1">
      <c r="B484" s="211"/>
      <c r="C484" s="212"/>
      <c r="D484" s="201" t="s">
        <v>158</v>
      </c>
      <c r="E484" s="213" t="s">
        <v>21</v>
      </c>
      <c r="F484" s="214" t="s">
        <v>505</v>
      </c>
      <c r="G484" s="212"/>
      <c r="H484" s="215">
        <v>38.929000000000002</v>
      </c>
      <c r="I484" s="216"/>
      <c r="J484" s="212"/>
      <c r="K484" s="212"/>
      <c r="L484" s="217"/>
      <c r="M484" s="218"/>
      <c r="N484" s="219"/>
      <c r="O484" s="219"/>
      <c r="P484" s="219"/>
      <c r="Q484" s="219"/>
      <c r="R484" s="219"/>
      <c r="S484" s="219"/>
      <c r="T484" s="220"/>
      <c r="AT484" s="221" t="s">
        <v>158</v>
      </c>
      <c r="AU484" s="221" t="s">
        <v>82</v>
      </c>
      <c r="AV484" s="12" t="s">
        <v>82</v>
      </c>
      <c r="AW484" s="12" t="s">
        <v>34</v>
      </c>
      <c r="AX484" s="12" t="s">
        <v>70</v>
      </c>
      <c r="AY484" s="221" t="s">
        <v>149</v>
      </c>
    </row>
    <row r="485" spans="2:65" s="13" customFormat="1">
      <c r="B485" s="222"/>
      <c r="C485" s="223"/>
      <c r="D485" s="224" t="s">
        <v>158</v>
      </c>
      <c r="E485" s="225" t="s">
        <v>21</v>
      </c>
      <c r="F485" s="226" t="s">
        <v>161</v>
      </c>
      <c r="G485" s="223"/>
      <c r="H485" s="227">
        <v>38.929000000000002</v>
      </c>
      <c r="I485" s="228"/>
      <c r="J485" s="223"/>
      <c r="K485" s="223"/>
      <c r="L485" s="229"/>
      <c r="M485" s="230"/>
      <c r="N485" s="231"/>
      <c r="O485" s="231"/>
      <c r="P485" s="231"/>
      <c r="Q485" s="231"/>
      <c r="R485" s="231"/>
      <c r="S485" s="231"/>
      <c r="T485" s="232"/>
      <c r="AT485" s="233" t="s">
        <v>158</v>
      </c>
      <c r="AU485" s="233" t="s">
        <v>82</v>
      </c>
      <c r="AV485" s="13" t="s">
        <v>156</v>
      </c>
      <c r="AW485" s="13" t="s">
        <v>34</v>
      </c>
      <c r="AX485" s="13" t="s">
        <v>75</v>
      </c>
      <c r="AY485" s="233" t="s">
        <v>149</v>
      </c>
    </row>
    <row r="486" spans="2:65" s="1" customFormat="1" ht="22.5" customHeight="1">
      <c r="B486" s="40"/>
      <c r="C486" s="187" t="s">
        <v>506</v>
      </c>
      <c r="D486" s="187" t="s">
        <v>151</v>
      </c>
      <c r="E486" s="188" t="s">
        <v>507</v>
      </c>
      <c r="F486" s="189" t="s">
        <v>508</v>
      </c>
      <c r="G486" s="190" t="s">
        <v>253</v>
      </c>
      <c r="H486" s="191">
        <v>17.62</v>
      </c>
      <c r="I486" s="192"/>
      <c r="J486" s="193">
        <f>ROUND(I486*H486,2)</f>
        <v>0</v>
      </c>
      <c r="K486" s="189" t="s">
        <v>155</v>
      </c>
      <c r="L486" s="60"/>
      <c r="M486" s="194" t="s">
        <v>21</v>
      </c>
      <c r="N486" s="195" t="s">
        <v>41</v>
      </c>
      <c r="O486" s="41"/>
      <c r="P486" s="196">
        <f>O486*H486</f>
        <v>0</v>
      </c>
      <c r="Q486" s="196">
        <v>1.3520000000000001E-2</v>
      </c>
      <c r="R486" s="196">
        <f>Q486*H486</f>
        <v>0.23822240000000003</v>
      </c>
      <c r="S486" s="196">
        <v>0</v>
      </c>
      <c r="T486" s="197">
        <f>S486*H486</f>
        <v>0</v>
      </c>
      <c r="AR486" s="23" t="s">
        <v>156</v>
      </c>
      <c r="AT486" s="23" t="s">
        <v>151</v>
      </c>
      <c r="AU486" s="23" t="s">
        <v>82</v>
      </c>
      <c r="AY486" s="23" t="s">
        <v>149</v>
      </c>
      <c r="BE486" s="198">
        <f>IF(N486="základní",J486,0)</f>
        <v>0</v>
      </c>
      <c r="BF486" s="198">
        <f>IF(N486="snížená",J486,0)</f>
        <v>0</v>
      </c>
      <c r="BG486" s="198">
        <f>IF(N486="zákl. přenesená",J486,0)</f>
        <v>0</v>
      </c>
      <c r="BH486" s="198">
        <f>IF(N486="sníž. přenesená",J486,0)</f>
        <v>0</v>
      </c>
      <c r="BI486" s="198">
        <f>IF(N486="nulová",J486,0)</f>
        <v>0</v>
      </c>
      <c r="BJ486" s="23" t="s">
        <v>75</v>
      </c>
      <c r="BK486" s="198">
        <f>ROUND(I486*H486,2)</f>
        <v>0</v>
      </c>
      <c r="BL486" s="23" t="s">
        <v>156</v>
      </c>
      <c r="BM486" s="23" t="s">
        <v>509</v>
      </c>
    </row>
    <row r="487" spans="2:65" s="11" customFormat="1">
      <c r="B487" s="199"/>
      <c r="C487" s="200"/>
      <c r="D487" s="201" t="s">
        <v>158</v>
      </c>
      <c r="E487" s="202" t="s">
        <v>21</v>
      </c>
      <c r="F487" s="203" t="s">
        <v>491</v>
      </c>
      <c r="G487" s="200"/>
      <c r="H487" s="204" t="s">
        <v>21</v>
      </c>
      <c r="I487" s="205"/>
      <c r="J487" s="200"/>
      <c r="K487" s="200"/>
      <c r="L487" s="206"/>
      <c r="M487" s="207"/>
      <c r="N487" s="208"/>
      <c r="O487" s="208"/>
      <c r="P487" s="208"/>
      <c r="Q487" s="208"/>
      <c r="R487" s="208"/>
      <c r="S487" s="208"/>
      <c r="T487" s="209"/>
      <c r="AT487" s="210" t="s">
        <v>158</v>
      </c>
      <c r="AU487" s="210" t="s">
        <v>82</v>
      </c>
      <c r="AV487" s="11" t="s">
        <v>75</v>
      </c>
      <c r="AW487" s="11" t="s">
        <v>34</v>
      </c>
      <c r="AX487" s="11" t="s">
        <v>70</v>
      </c>
      <c r="AY487" s="210" t="s">
        <v>149</v>
      </c>
    </row>
    <row r="488" spans="2:65" s="12" customFormat="1">
      <c r="B488" s="211"/>
      <c r="C488" s="212"/>
      <c r="D488" s="201" t="s">
        <v>158</v>
      </c>
      <c r="E488" s="213" t="s">
        <v>21</v>
      </c>
      <c r="F488" s="214" t="s">
        <v>510</v>
      </c>
      <c r="G488" s="212"/>
      <c r="H488" s="215">
        <v>17.62</v>
      </c>
      <c r="I488" s="216"/>
      <c r="J488" s="212"/>
      <c r="K488" s="212"/>
      <c r="L488" s="217"/>
      <c r="M488" s="218"/>
      <c r="N488" s="219"/>
      <c r="O488" s="219"/>
      <c r="P488" s="219"/>
      <c r="Q488" s="219"/>
      <c r="R488" s="219"/>
      <c r="S488" s="219"/>
      <c r="T488" s="220"/>
      <c r="AT488" s="221" t="s">
        <v>158</v>
      </c>
      <c r="AU488" s="221" t="s">
        <v>82</v>
      </c>
      <c r="AV488" s="12" t="s">
        <v>82</v>
      </c>
      <c r="AW488" s="12" t="s">
        <v>34</v>
      </c>
      <c r="AX488" s="12" t="s">
        <v>70</v>
      </c>
      <c r="AY488" s="221" t="s">
        <v>149</v>
      </c>
    </row>
    <row r="489" spans="2:65" s="13" customFormat="1">
      <c r="B489" s="222"/>
      <c r="C489" s="223"/>
      <c r="D489" s="224" t="s">
        <v>158</v>
      </c>
      <c r="E489" s="225" t="s">
        <v>21</v>
      </c>
      <c r="F489" s="226" t="s">
        <v>161</v>
      </c>
      <c r="G489" s="223"/>
      <c r="H489" s="227">
        <v>17.62</v>
      </c>
      <c r="I489" s="228"/>
      <c r="J489" s="223"/>
      <c r="K489" s="223"/>
      <c r="L489" s="229"/>
      <c r="M489" s="230"/>
      <c r="N489" s="231"/>
      <c r="O489" s="231"/>
      <c r="P489" s="231"/>
      <c r="Q489" s="231"/>
      <c r="R489" s="231"/>
      <c r="S489" s="231"/>
      <c r="T489" s="232"/>
      <c r="AT489" s="233" t="s">
        <v>158</v>
      </c>
      <c r="AU489" s="233" t="s">
        <v>82</v>
      </c>
      <c r="AV489" s="13" t="s">
        <v>156</v>
      </c>
      <c r="AW489" s="13" t="s">
        <v>34</v>
      </c>
      <c r="AX489" s="13" t="s">
        <v>75</v>
      </c>
      <c r="AY489" s="233" t="s">
        <v>149</v>
      </c>
    </row>
    <row r="490" spans="2:65" s="1" customFormat="1" ht="22.5" customHeight="1">
      <c r="B490" s="40"/>
      <c r="C490" s="187" t="s">
        <v>511</v>
      </c>
      <c r="D490" s="187" t="s">
        <v>151</v>
      </c>
      <c r="E490" s="188" t="s">
        <v>512</v>
      </c>
      <c r="F490" s="189" t="s">
        <v>513</v>
      </c>
      <c r="G490" s="190" t="s">
        <v>253</v>
      </c>
      <c r="H490" s="191">
        <v>17.62</v>
      </c>
      <c r="I490" s="192"/>
      <c r="J490" s="193">
        <f>ROUND(I490*H490,2)</f>
        <v>0</v>
      </c>
      <c r="K490" s="189" t="s">
        <v>155</v>
      </c>
      <c r="L490" s="60"/>
      <c r="M490" s="194" t="s">
        <v>21</v>
      </c>
      <c r="N490" s="195" t="s">
        <v>41</v>
      </c>
      <c r="O490" s="41"/>
      <c r="P490" s="196">
        <f>O490*H490</f>
        <v>0</v>
      </c>
      <c r="Q490" s="196">
        <v>0</v>
      </c>
      <c r="R490" s="196">
        <f>Q490*H490</f>
        <v>0</v>
      </c>
      <c r="S490" s="196">
        <v>0</v>
      </c>
      <c r="T490" s="197">
        <f>S490*H490</f>
        <v>0</v>
      </c>
      <c r="AR490" s="23" t="s">
        <v>156</v>
      </c>
      <c r="AT490" s="23" t="s">
        <v>151</v>
      </c>
      <c r="AU490" s="23" t="s">
        <v>82</v>
      </c>
      <c r="AY490" s="23" t="s">
        <v>149</v>
      </c>
      <c r="BE490" s="198">
        <f>IF(N490="základní",J490,0)</f>
        <v>0</v>
      </c>
      <c r="BF490" s="198">
        <f>IF(N490="snížená",J490,0)</f>
        <v>0</v>
      </c>
      <c r="BG490" s="198">
        <f>IF(N490="zákl. přenesená",J490,0)</f>
        <v>0</v>
      </c>
      <c r="BH490" s="198">
        <f>IF(N490="sníž. přenesená",J490,0)</f>
        <v>0</v>
      </c>
      <c r="BI490" s="198">
        <f>IF(N490="nulová",J490,0)</f>
        <v>0</v>
      </c>
      <c r="BJ490" s="23" t="s">
        <v>75</v>
      </c>
      <c r="BK490" s="198">
        <f>ROUND(I490*H490,2)</f>
        <v>0</v>
      </c>
      <c r="BL490" s="23" t="s">
        <v>156</v>
      </c>
      <c r="BM490" s="23" t="s">
        <v>514</v>
      </c>
    </row>
    <row r="491" spans="2:65" s="11" customFormat="1">
      <c r="B491" s="199"/>
      <c r="C491" s="200"/>
      <c r="D491" s="201" t="s">
        <v>158</v>
      </c>
      <c r="E491" s="202" t="s">
        <v>21</v>
      </c>
      <c r="F491" s="203" t="s">
        <v>515</v>
      </c>
      <c r="G491" s="200"/>
      <c r="H491" s="204" t="s">
        <v>21</v>
      </c>
      <c r="I491" s="205"/>
      <c r="J491" s="200"/>
      <c r="K491" s="200"/>
      <c r="L491" s="206"/>
      <c r="M491" s="207"/>
      <c r="N491" s="208"/>
      <c r="O491" s="208"/>
      <c r="P491" s="208"/>
      <c r="Q491" s="208"/>
      <c r="R491" s="208"/>
      <c r="S491" s="208"/>
      <c r="T491" s="209"/>
      <c r="AT491" s="210" t="s">
        <v>158</v>
      </c>
      <c r="AU491" s="210" t="s">
        <v>82</v>
      </c>
      <c r="AV491" s="11" t="s">
        <v>75</v>
      </c>
      <c r="AW491" s="11" t="s">
        <v>34</v>
      </c>
      <c r="AX491" s="11" t="s">
        <v>70</v>
      </c>
      <c r="AY491" s="210" t="s">
        <v>149</v>
      </c>
    </row>
    <row r="492" spans="2:65" s="12" customFormat="1">
      <c r="B492" s="211"/>
      <c r="C492" s="212"/>
      <c r="D492" s="201" t="s">
        <v>158</v>
      </c>
      <c r="E492" s="213" t="s">
        <v>21</v>
      </c>
      <c r="F492" s="214" t="s">
        <v>516</v>
      </c>
      <c r="G492" s="212"/>
      <c r="H492" s="215">
        <v>17.62</v>
      </c>
      <c r="I492" s="216"/>
      <c r="J492" s="212"/>
      <c r="K492" s="212"/>
      <c r="L492" s="217"/>
      <c r="M492" s="218"/>
      <c r="N492" s="219"/>
      <c r="O492" s="219"/>
      <c r="P492" s="219"/>
      <c r="Q492" s="219"/>
      <c r="R492" s="219"/>
      <c r="S492" s="219"/>
      <c r="T492" s="220"/>
      <c r="AT492" s="221" t="s">
        <v>158</v>
      </c>
      <c r="AU492" s="221" t="s">
        <v>82</v>
      </c>
      <c r="AV492" s="12" t="s">
        <v>82</v>
      </c>
      <c r="AW492" s="12" t="s">
        <v>34</v>
      </c>
      <c r="AX492" s="12" t="s">
        <v>70</v>
      </c>
      <c r="AY492" s="221" t="s">
        <v>149</v>
      </c>
    </row>
    <row r="493" spans="2:65" s="13" customFormat="1">
      <c r="B493" s="222"/>
      <c r="C493" s="223"/>
      <c r="D493" s="224" t="s">
        <v>158</v>
      </c>
      <c r="E493" s="225" t="s">
        <v>21</v>
      </c>
      <c r="F493" s="226" t="s">
        <v>161</v>
      </c>
      <c r="G493" s="223"/>
      <c r="H493" s="227">
        <v>17.62</v>
      </c>
      <c r="I493" s="228"/>
      <c r="J493" s="223"/>
      <c r="K493" s="223"/>
      <c r="L493" s="229"/>
      <c r="M493" s="230"/>
      <c r="N493" s="231"/>
      <c r="O493" s="231"/>
      <c r="P493" s="231"/>
      <c r="Q493" s="231"/>
      <c r="R493" s="231"/>
      <c r="S493" s="231"/>
      <c r="T493" s="232"/>
      <c r="AT493" s="233" t="s">
        <v>158</v>
      </c>
      <c r="AU493" s="233" t="s">
        <v>82</v>
      </c>
      <c r="AV493" s="13" t="s">
        <v>156</v>
      </c>
      <c r="AW493" s="13" t="s">
        <v>34</v>
      </c>
      <c r="AX493" s="13" t="s">
        <v>75</v>
      </c>
      <c r="AY493" s="233" t="s">
        <v>149</v>
      </c>
    </row>
    <row r="494" spans="2:65" s="1" customFormat="1" ht="22.5" customHeight="1">
      <c r="B494" s="40"/>
      <c r="C494" s="187" t="s">
        <v>517</v>
      </c>
      <c r="D494" s="187" t="s">
        <v>151</v>
      </c>
      <c r="E494" s="188" t="s">
        <v>518</v>
      </c>
      <c r="F494" s="189" t="s">
        <v>519</v>
      </c>
      <c r="G494" s="190" t="s">
        <v>217</v>
      </c>
      <c r="H494" s="191">
        <v>1.1679999999999999</v>
      </c>
      <c r="I494" s="192"/>
      <c r="J494" s="193">
        <f>ROUND(I494*H494,2)</f>
        <v>0</v>
      </c>
      <c r="K494" s="189" t="s">
        <v>155</v>
      </c>
      <c r="L494" s="60"/>
      <c r="M494" s="194" t="s">
        <v>21</v>
      </c>
      <c r="N494" s="195" t="s">
        <v>41</v>
      </c>
      <c r="O494" s="41"/>
      <c r="P494" s="196">
        <f>O494*H494</f>
        <v>0</v>
      </c>
      <c r="Q494" s="196">
        <v>1.0530600000000001</v>
      </c>
      <c r="R494" s="196">
        <f>Q494*H494</f>
        <v>1.2299740800000001</v>
      </c>
      <c r="S494" s="196">
        <v>0</v>
      </c>
      <c r="T494" s="197">
        <f>S494*H494</f>
        <v>0</v>
      </c>
      <c r="AR494" s="23" t="s">
        <v>156</v>
      </c>
      <c r="AT494" s="23" t="s">
        <v>151</v>
      </c>
      <c r="AU494" s="23" t="s">
        <v>82</v>
      </c>
      <c r="AY494" s="23" t="s">
        <v>149</v>
      </c>
      <c r="BE494" s="198">
        <f>IF(N494="základní",J494,0)</f>
        <v>0</v>
      </c>
      <c r="BF494" s="198">
        <f>IF(N494="snížená",J494,0)</f>
        <v>0</v>
      </c>
      <c r="BG494" s="198">
        <f>IF(N494="zákl. přenesená",J494,0)</f>
        <v>0</v>
      </c>
      <c r="BH494" s="198">
        <f>IF(N494="sníž. přenesená",J494,0)</f>
        <v>0</v>
      </c>
      <c r="BI494" s="198">
        <f>IF(N494="nulová",J494,0)</f>
        <v>0</v>
      </c>
      <c r="BJ494" s="23" t="s">
        <v>75</v>
      </c>
      <c r="BK494" s="198">
        <f>ROUND(I494*H494,2)</f>
        <v>0</v>
      </c>
      <c r="BL494" s="23" t="s">
        <v>156</v>
      </c>
      <c r="BM494" s="23" t="s">
        <v>520</v>
      </c>
    </row>
    <row r="495" spans="2:65" s="11" customFormat="1">
      <c r="B495" s="199"/>
      <c r="C495" s="200"/>
      <c r="D495" s="201" t="s">
        <v>158</v>
      </c>
      <c r="E495" s="202" t="s">
        <v>21</v>
      </c>
      <c r="F495" s="203" t="s">
        <v>521</v>
      </c>
      <c r="G495" s="200"/>
      <c r="H495" s="204" t="s">
        <v>21</v>
      </c>
      <c r="I495" s="205"/>
      <c r="J495" s="200"/>
      <c r="K495" s="200"/>
      <c r="L495" s="206"/>
      <c r="M495" s="207"/>
      <c r="N495" s="208"/>
      <c r="O495" s="208"/>
      <c r="P495" s="208"/>
      <c r="Q495" s="208"/>
      <c r="R495" s="208"/>
      <c r="S495" s="208"/>
      <c r="T495" s="209"/>
      <c r="AT495" s="210" t="s">
        <v>158</v>
      </c>
      <c r="AU495" s="210" t="s">
        <v>82</v>
      </c>
      <c r="AV495" s="11" t="s">
        <v>75</v>
      </c>
      <c r="AW495" s="11" t="s">
        <v>34</v>
      </c>
      <c r="AX495" s="11" t="s">
        <v>70</v>
      </c>
      <c r="AY495" s="210" t="s">
        <v>149</v>
      </c>
    </row>
    <row r="496" spans="2:65" s="12" customFormat="1">
      <c r="B496" s="211"/>
      <c r="C496" s="212"/>
      <c r="D496" s="201" t="s">
        <v>158</v>
      </c>
      <c r="E496" s="213" t="s">
        <v>21</v>
      </c>
      <c r="F496" s="214" t="s">
        <v>522</v>
      </c>
      <c r="G496" s="212"/>
      <c r="H496" s="215">
        <v>0.53400000000000003</v>
      </c>
      <c r="I496" s="216"/>
      <c r="J496" s="212"/>
      <c r="K496" s="212"/>
      <c r="L496" s="217"/>
      <c r="M496" s="218"/>
      <c r="N496" s="219"/>
      <c r="O496" s="219"/>
      <c r="P496" s="219"/>
      <c r="Q496" s="219"/>
      <c r="R496" s="219"/>
      <c r="S496" s="219"/>
      <c r="T496" s="220"/>
      <c r="AT496" s="221" t="s">
        <v>158</v>
      </c>
      <c r="AU496" s="221" t="s">
        <v>82</v>
      </c>
      <c r="AV496" s="12" t="s">
        <v>82</v>
      </c>
      <c r="AW496" s="12" t="s">
        <v>34</v>
      </c>
      <c r="AX496" s="12" t="s">
        <v>70</v>
      </c>
      <c r="AY496" s="221" t="s">
        <v>149</v>
      </c>
    </row>
    <row r="497" spans="2:65" s="12" customFormat="1">
      <c r="B497" s="211"/>
      <c r="C497" s="212"/>
      <c r="D497" s="201" t="s">
        <v>158</v>
      </c>
      <c r="E497" s="213" t="s">
        <v>21</v>
      </c>
      <c r="F497" s="214" t="s">
        <v>523</v>
      </c>
      <c r="G497" s="212"/>
      <c r="H497" s="215">
        <v>0.28000000000000003</v>
      </c>
      <c r="I497" s="216"/>
      <c r="J497" s="212"/>
      <c r="K497" s="212"/>
      <c r="L497" s="217"/>
      <c r="M497" s="218"/>
      <c r="N497" s="219"/>
      <c r="O497" s="219"/>
      <c r="P497" s="219"/>
      <c r="Q497" s="219"/>
      <c r="R497" s="219"/>
      <c r="S497" s="219"/>
      <c r="T497" s="220"/>
      <c r="AT497" s="221" t="s">
        <v>158</v>
      </c>
      <c r="AU497" s="221" t="s">
        <v>82</v>
      </c>
      <c r="AV497" s="12" t="s">
        <v>82</v>
      </c>
      <c r="AW497" s="12" t="s">
        <v>34</v>
      </c>
      <c r="AX497" s="12" t="s">
        <v>70</v>
      </c>
      <c r="AY497" s="221" t="s">
        <v>149</v>
      </c>
    </row>
    <row r="498" spans="2:65" s="12" customFormat="1">
      <c r="B498" s="211"/>
      <c r="C498" s="212"/>
      <c r="D498" s="201" t="s">
        <v>158</v>
      </c>
      <c r="E498" s="213" t="s">
        <v>21</v>
      </c>
      <c r="F498" s="214" t="s">
        <v>524</v>
      </c>
      <c r="G498" s="212"/>
      <c r="H498" s="215">
        <v>0.17799999999999999</v>
      </c>
      <c r="I498" s="216"/>
      <c r="J498" s="212"/>
      <c r="K498" s="212"/>
      <c r="L498" s="217"/>
      <c r="M498" s="218"/>
      <c r="N498" s="219"/>
      <c r="O498" s="219"/>
      <c r="P498" s="219"/>
      <c r="Q498" s="219"/>
      <c r="R498" s="219"/>
      <c r="S498" s="219"/>
      <c r="T498" s="220"/>
      <c r="AT498" s="221" t="s">
        <v>158</v>
      </c>
      <c r="AU498" s="221" t="s">
        <v>82</v>
      </c>
      <c r="AV498" s="12" t="s">
        <v>82</v>
      </c>
      <c r="AW498" s="12" t="s">
        <v>34</v>
      </c>
      <c r="AX498" s="12" t="s">
        <v>70</v>
      </c>
      <c r="AY498" s="221" t="s">
        <v>149</v>
      </c>
    </row>
    <row r="499" spans="2:65" s="12" customFormat="1">
      <c r="B499" s="211"/>
      <c r="C499" s="212"/>
      <c r="D499" s="201" t="s">
        <v>158</v>
      </c>
      <c r="E499" s="213" t="s">
        <v>21</v>
      </c>
      <c r="F499" s="214" t="s">
        <v>525</v>
      </c>
      <c r="G499" s="212"/>
      <c r="H499" s="215">
        <v>0.17599999999999999</v>
      </c>
      <c r="I499" s="216"/>
      <c r="J499" s="212"/>
      <c r="K499" s="212"/>
      <c r="L499" s="217"/>
      <c r="M499" s="218"/>
      <c r="N499" s="219"/>
      <c r="O499" s="219"/>
      <c r="P499" s="219"/>
      <c r="Q499" s="219"/>
      <c r="R499" s="219"/>
      <c r="S499" s="219"/>
      <c r="T499" s="220"/>
      <c r="AT499" s="221" t="s">
        <v>158</v>
      </c>
      <c r="AU499" s="221" t="s">
        <v>82</v>
      </c>
      <c r="AV499" s="12" t="s">
        <v>82</v>
      </c>
      <c r="AW499" s="12" t="s">
        <v>34</v>
      </c>
      <c r="AX499" s="12" t="s">
        <v>70</v>
      </c>
      <c r="AY499" s="221" t="s">
        <v>149</v>
      </c>
    </row>
    <row r="500" spans="2:65" s="13" customFormat="1">
      <c r="B500" s="222"/>
      <c r="C500" s="223"/>
      <c r="D500" s="224" t="s">
        <v>158</v>
      </c>
      <c r="E500" s="225" t="s">
        <v>21</v>
      </c>
      <c r="F500" s="226" t="s">
        <v>161</v>
      </c>
      <c r="G500" s="223"/>
      <c r="H500" s="227">
        <v>1.1679999999999999</v>
      </c>
      <c r="I500" s="228"/>
      <c r="J500" s="223"/>
      <c r="K500" s="223"/>
      <c r="L500" s="229"/>
      <c r="M500" s="230"/>
      <c r="N500" s="231"/>
      <c r="O500" s="231"/>
      <c r="P500" s="231"/>
      <c r="Q500" s="231"/>
      <c r="R500" s="231"/>
      <c r="S500" s="231"/>
      <c r="T500" s="232"/>
      <c r="AT500" s="233" t="s">
        <v>158</v>
      </c>
      <c r="AU500" s="233" t="s">
        <v>82</v>
      </c>
      <c r="AV500" s="13" t="s">
        <v>156</v>
      </c>
      <c r="AW500" s="13" t="s">
        <v>34</v>
      </c>
      <c r="AX500" s="13" t="s">
        <v>75</v>
      </c>
      <c r="AY500" s="233" t="s">
        <v>149</v>
      </c>
    </row>
    <row r="501" spans="2:65" s="1" customFormat="1" ht="22.5" customHeight="1">
      <c r="B501" s="40"/>
      <c r="C501" s="187" t="s">
        <v>526</v>
      </c>
      <c r="D501" s="187" t="s">
        <v>151</v>
      </c>
      <c r="E501" s="188" t="s">
        <v>527</v>
      </c>
      <c r="F501" s="189" t="s">
        <v>528</v>
      </c>
      <c r="G501" s="190" t="s">
        <v>253</v>
      </c>
      <c r="H501" s="191">
        <v>176.3</v>
      </c>
      <c r="I501" s="192"/>
      <c r="J501" s="193">
        <f>ROUND(I501*H501,2)</f>
        <v>0</v>
      </c>
      <c r="K501" s="189" t="s">
        <v>155</v>
      </c>
      <c r="L501" s="60"/>
      <c r="M501" s="194" t="s">
        <v>21</v>
      </c>
      <c r="N501" s="195" t="s">
        <v>41</v>
      </c>
      <c r="O501" s="41"/>
      <c r="P501" s="196">
        <f>O501*H501</f>
        <v>0</v>
      </c>
      <c r="Q501" s="196">
        <v>0.1173</v>
      </c>
      <c r="R501" s="196">
        <f>Q501*H501</f>
        <v>20.67999</v>
      </c>
      <c r="S501" s="196">
        <v>0</v>
      </c>
      <c r="T501" s="197">
        <f>S501*H501</f>
        <v>0</v>
      </c>
      <c r="AR501" s="23" t="s">
        <v>156</v>
      </c>
      <c r="AT501" s="23" t="s">
        <v>151</v>
      </c>
      <c r="AU501" s="23" t="s">
        <v>82</v>
      </c>
      <c r="AY501" s="23" t="s">
        <v>149</v>
      </c>
      <c r="BE501" s="198">
        <f>IF(N501="základní",J501,0)</f>
        <v>0</v>
      </c>
      <c r="BF501" s="198">
        <f>IF(N501="snížená",J501,0)</f>
        <v>0</v>
      </c>
      <c r="BG501" s="198">
        <f>IF(N501="zákl. přenesená",J501,0)</f>
        <v>0</v>
      </c>
      <c r="BH501" s="198">
        <f>IF(N501="sníž. přenesená",J501,0)</f>
        <v>0</v>
      </c>
      <c r="BI501" s="198">
        <f>IF(N501="nulová",J501,0)</f>
        <v>0</v>
      </c>
      <c r="BJ501" s="23" t="s">
        <v>75</v>
      </c>
      <c r="BK501" s="198">
        <f>ROUND(I501*H501,2)</f>
        <v>0</v>
      </c>
      <c r="BL501" s="23" t="s">
        <v>156</v>
      </c>
      <c r="BM501" s="23" t="s">
        <v>529</v>
      </c>
    </row>
    <row r="502" spans="2:65" s="11" customFormat="1">
      <c r="B502" s="199"/>
      <c r="C502" s="200"/>
      <c r="D502" s="201" t="s">
        <v>158</v>
      </c>
      <c r="E502" s="202" t="s">
        <v>21</v>
      </c>
      <c r="F502" s="203" t="s">
        <v>530</v>
      </c>
      <c r="G502" s="200"/>
      <c r="H502" s="204" t="s">
        <v>21</v>
      </c>
      <c r="I502" s="205"/>
      <c r="J502" s="200"/>
      <c r="K502" s="200"/>
      <c r="L502" s="206"/>
      <c r="M502" s="207"/>
      <c r="N502" s="208"/>
      <c r="O502" s="208"/>
      <c r="P502" s="208"/>
      <c r="Q502" s="208"/>
      <c r="R502" s="208"/>
      <c r="S502" s="208"/>
      <c r="T502" s="209"/>
      <c r="AT502" s="210" t="s">
        <v>158</v>
      </c>
      <c r="AU502" s="210" t="s">
        <v>82</v>
      </c>
      <c r="AV502" s="11" t="s">
        <v>75</v>
      </c>
      <c r="AW502" s="11" t="s">
        <v>34</v>
      </c>
      <c r="AX502" s="11" t="s">
        <v>70</v>
      </c>
      <c r="AY502" s="210" t="s">
        <v>149</v>
      </c>
    </row>
    <row r="503" spans="2:65" s="12" customFormat="1">
      <c r="B503" s="211"/>
      <c r="C503" s="212"/>
      <c r="D503" s="201" t="s">
        <v>158</v>
      </c>
      <c r="E503" s="213" t="s">
        <v>21</v>
      </c>
      <c r="F503" s="214" t="s">
        <v>531</v>
      </c>
      <c r="G503" s="212"/>
      <c r="H503" s="215">
        <v>176.3</v>
      </c>
      <c r="I503" s="216"/>
      <c r="J503" s="212"/>
      <c r="K503" s="212"/>
      <c r="L503" s="217"/>
      <c r="M503" s="218"/>
      <c r="N503" s="219"/>
      <c r="O503" s="219"/>
      <c r="P503" s="219"/>
      <c r="Q503" s="219"/>
      <c r="R503" s="219"/>
      <c r="S503" s="219"/>
      <c r="T503" s="220"/>
      <c r="AT503" s="221" t="s">
        <v>158</v>
      </c>
      <c r="AU503" s="221" t="s">
        <v>82</v>
      </c>
      <c r="AV503" s="12" t="s">
        <v>82</v>
      </c>
      <c r="AW503" s="12" t="s">
        <v>34</v>
      </c>
      <c r="AX503" s="12" t="s">
        <v>70</v>
      </c>
      <c r="AY503" s="221" t="s">
        <v>149</v>
      </c>
    </row>
    <row r="504" spans="2:65" s="13" customFormat="1">
      <c r="B504" s="222"/>
      <c r="C504" s="223"/>
      <c r="D504" s="224" t="s">
        <v>158</v>
      </c>
      <c r="E504" s="225" t="s">
        <v>21</v>
      </c>
      <c r="F504" s="226" t="s">
        <v>161</v>
      </c>
      <c r="G504" s="223"/>
      <c r="H504" s="227">
        <v>176.3</v>
      </c>
      <c r="I504" s="228"/>
      <c r="J504" s="223"/>
      <c r="K504" s="223"/>
      <c r="L504" s="229"/>
      <c r="M504" s="230"/>
      <c r="N504" s="231"/>
      <c r="O504" s="231"/>
      <c r="P504" s="231"/>
      <c r="Q504" s="231"/>
      <c r="R504" s="231"/>
      <c r="S504" s="231"/>
      <c r="T504" s="232"/>
      <c r="AT504" s="233" t="s">
        <v>158</v>
      </c>
      <c r="AU504" s="233" t="s">
        <v>82</v>
      </c>
      <c r="AV504" s="13" t="s">
        <v>156</v>
      </c>
      <c r="AW504" s="13" t="s">
        <v>34</v>
      </c>
      <c r="AX504" s="13" t="s">
        <v>75</v>
      </c>
      <c r="AY504" s="233" t="s">
        <v>149</v>
      </c>
    </row>
    <row r="505" spans="2:65" s="1" customFormat="1" ht="22.5" customHeight="1">
      <c r="B505" s="40"/>
      <c r="C505" s="187" t="s">
        <v>532</v>
      </c>
      <c r="D505" s="187" t="s">
        <v>151</v>
      </c>
      <c r="E505" s="188" t="s">
        <v>533</v>
      </c>
      <c r="F505" s="189" t="s">
        <v>534</v>
      </c>
      <c r="G505" s="190" t="s">
        <v>261</v>
      </c>
      <c r="H505" s="191">
        <v>20.399999999999999</v>
      </c>
      <c r="I505" s="192"/>
      <c r="J505" s="193">
        <f>ROUND(I505*H505,2)</f>
        <v>0</v>
      </c>
      <c r="K505" s="189" t="s">
        <v>155</v>
      </c>
      <c r="L505" s="60"/>
      <c r="M505" s="194" t="s">
        <v>21</v>
      </c>
      <c r="N505" s="195" t="s">
        <v>41</v>
      </c>
      <c r="O505" s="41"/>
      <c r="P505" s="196">
        <f>O505*H505</f>
        <v>0</v>
      </c>
      <c r="Q505" s="196">
        <v>9.0000000000000006E-5</v>
      </c>
      <c r="R505" s="196">
        <f>Q505*H505</f>
        <v>1.836E-3</v>
      </c>
      <c r="S505" s="196">
        <v>0</v>
      </c>
      <c r="T505" s="197">
        <f>S505*H505</f>
        <v>0</v>
      </c>
      <c r="AR505" s="23" t="s">
        <v>156</v>
      </c>
      <c r="AT505" s="23" t="s">
        <v>151</v>
      </c>
      <c r="AU505" s="23" t="s">
        <v>82</v>
      </c>
      <c r="AY505" s="23" t="s">
        <v>149</v>
      </c>
      <c r="BE505" s="198">
        <f>IF(N505="základní",J505,0)</f>
        <v>0</v>
      </c>
      <c r="BF505" s="198">
        <f>IF(N505="snížená",J505,0)</f>
        <v>0</v>
      </c>
      <c r="BG505" s="198">
        <f>IF(N505="zákl. přenesená",J505,0)</f>
        <v>0</v>
      </c>
      <c r="BH505" s="198">
        <f>IF(N505="sníž. přenesená",J505,0)</f>
        <v>0</v>
      </c>
      <c r="BI505" s="198">
        <f>IF(N505="nulová",J505,0)</f>
        <v>0</v>
      </c>
      <c r="BJ505" s="23" t="s">
        <v>75</v>
      </c>
      <c r="BK505" s="198">
        <f>ROUND(I505*H505,2)</f>
        <v>0</v>
      </c>
      <c r="BL505" s="23" t="s">
        <v>156</v>
      </c>
      <c r="BM505" s="23" t="s">
        <v>535</v>
      </c>
    </row>
    <row r="506" spans="2:65" s="11" customFormat="1">
      <c r="B506" s="199"/>
      <c r="C506" s="200"/>
      <c r="D506" s="201" t="s">
        <v>158</v>
      </c>
      <c r="E506" s="202" t="s">
        <v>21</v>
      </c>
      <c r="F506" s="203" t="s">
        <v>536</v>
      </c>
      <c r="G506" s="200"/>
      <c r="H506" s="204" t="s">
        <v>21</v>
      </c>
      <c r="I506" s="205"/>
      <c r="J506" s="200"/>
      <c r="K506" s="200"/>
      <c r="L506" s="206"/>
      <c r="M506" s="207"/>
      <c r="N506" s="208"/>
      <c r="O506" s="208"/>
      <c r="P506" s="208"/>
      <c r="Q506" s="208"/>
      <c r="R506" s="208"/>
      <c r="S506" s="208"/>
      <c r="T506" s="209"/>
      <c r="AT506" s="210" t="s">
        <v>158</v>
      </c>
      <c r="AU506" s="210" t="s">
        <v>82</v>
      </c>
      <c r="AV506" s="11" t="s">
        <v>75</v>
      </c>
      <c r="AW506" s="11" t="s">
        <v>34</v>
      </c>
      <c r="AX506" s="11" t="s">
        <v>70</v>
      </c>
      <c r="AY506" s="210" t="s">
        <v>149</v>
      </c>
    </row>
    <row r="507" spans="2:65" s="12" customFormat="1">
      <c r="B507" s="211"/>
      <c r="C507" s="212"/>
      <c r="D507" s="201" t="s">
        <v>158</v>
      </c>
      <c r="E507" s="213" t="s">
        <v>21</v>
      </c>
      <c r="F507" s="214" t="s">
        <v>537</v>
      </c>
      <c r="G507" s="212"/>
      <c r="H507" s="215">
        <v>20.399999999999999</v>
      </c>
      <c r="I507" s="216"/>
      <c r="J507" s="212"/>
      <c r="K507" s="212"/>
      <c r="L507" s="217"/>
      <c r="M507" s="218"/>
      <c r="N507" s="219"/>
      <c r="O507" s="219"/>
      <c r="P507" s="219"/>
      <c r="Q507" s="219"/>
      <c r="R507" s="219"/>
      <c r="S507" s="219"/>
      <c r="T507" s="220"/>
      <c r="AT507" s="221" t="s">
        <v>158</v>
      </c>
      <c r="AU507" s="221" t="s">
        <v>82</v>
      </c>
      <c r="AV507" s="12" t="s">
        <v>82</v>
      </c>
      <c r="AW507" s="12" t="s">
        <v>34</v>
      </c>
      <c r="AX507" s="12" t="s">
        <v>70</v>
      </c>
      <c r="AY507" s="221" t="s">
        <v>149</v>
      </c>
    </row>
    <row r="508" spans="2:65" s="13" customFormat="1">
      <c r="B508" s="222"/>
      <c r="C508" s="223"/>
      <c r="D508" s="224" t="s">
        <v>158</v>
      </c>
      <c r="E508" s="225" t="s">
        <v>21</v>
      </c>
      <c r="F508" s="226" t="s">
        <v>161</v>
      </c>
      <c r="G508" s="223"/>
      <c r="H508" s="227">
        <v>20.399999999999999</v>
      </c>
      <c r="I508" s="228"/>
      <c r="J508" s="223"/>
      <c r="K508" s="223"/>
      <c r="L508" s="229"/>
      <c r="M508" s="230"/>
      <c r="N508" s="231"/>
      <c r="O508" s="231"/>
      <c r="P508" s="231"/>
      <c r="Q508" s="231"/>
      <c r="R508" s="231"/>
      <c r="S508" s="231"/>
      <c r="T508" s="232"/>
      <c r="AT508" s="233" t="s">
        <v>158</v>
      </c>
      <c r="AU508" s="233" t="s">
        <v>82</v>
      </c>
      <c r="AV508" s="13" t="s">
        <v>156</v>
      </c>
      <c r="AW508" s="13" t="s">
        <v>34</v>
      </c>
      <c r="AX508" s="13" t="s">
        <v>75</v>
      </c>
      <c r="AY508" s="233" t="s">
        <v>149</v>
      </c>
    </row>
    <row r="509" spans="2:65" s="1" customFormat="1" ht="31.5" customHeight="1">
      <c r="B509" s="40"/>
      <c r="C509" s="187" t="s">
        <v>538</v>
      </c>
      <c r="D509" s="187" t="s">
        <v>151</v>
      </c>
      <c r="E509" s="188" t="s">
        <v>539</v>
      </c>
      <c r="F509" s="189" t="s">
        <v>540</v>
      </c>
      <c r="G509" s="190" t="s">
        <v>261</v>
      </c>
      <c r="H509" s="191">
        <v>128.648</v>
      </c>
      <c r="I509" s="192"/>
      <c r="J509" s="193">
        <f>ROUND(I509*H509,2)</f>
        <v>0</v>
      </c>
      <c r="K509" s="189" t="s">
        <v>155</v>
      </c>
      <c r="L509" s="60"/>
      <c r="M509" s="194" t="s">
        <v>21</v>
      </c>
      <c r="N509" s="195" t="s">
        <v>41</v>
      </c>
      <c r="O509" s="41"/>
      <c r="P509" s="196">
        <f>O509*H509</f>
        <v>0</v>
      </c>
      <c r="Q509" s="196">
        <v>1.0000000000000001E-5</v>
      </c>
      <c r="R509" s="196">
        <f>Q509*H509</f>
        <v>1.28648E-3</v>
      </c>
      <c r="S509" s="196">
        <v>0</v>
      </c>
      <c r="T509" s="197">
        <f>S509*H509</f>
        <v>0</v>
      </c>
      <c r="AR509" s="23" t="s">
        <v>156</v>
      </c>
      <c r="AT509" s="23" t="s">
        <v>151</v>
      </c>
      <c r="AU509" s="23" t="s">
        <v>82</v>
      </c>
      <c r="AY509" s="23" t="s">
        <v>149</v>
      </c>
      <c r="BE509" s="198">
        <f>IF(N509="základní",J509,0)</f>
        <v>0</v>
      </c>
      <c r="BF509" s="198">
        <f>IF(N509="snížená",J509,0)</f>
        <v>0</v>
      </c>
      <c r="BG509" s="198">
        <f>IF(N509="zákl. přenesená",J509,0)</f>
        <v>0</v>
      </c>
      <c r="BH509" s="198">
        <f>IF(N509="sníž. přenesená",J509,0)</f>
        <v>0</v>
      </c>
      <c r="BI509" s="198">
        <f>IF(N509="nulová",J509,0)</f>
        <v>0</v>
      </c>
      <c r="BJ509" s="23" t="s">
        <v>75</v>
      </c>
      <c r="BK509" s="198">
        <f>ROUND(I509*H509,2)</f>
        <v>0</v>
      </c>
      <c r="BL509" s="23" t="s">
        <v>156</v>
      </c>
      <c r="BM509" s="23" t="s">
        <v>541</v>
      </c>
    </row>
    <row r="510" spans="2:65" s="11" customFormat="1">
      <c r="B510" s="199"/>
      <c r="C510" s="200"/>
      <c r="D510" s="201" t="s">
        <v>158</v>
      </c>
      <c r="E510" s="202" t="s">
        <v>21</v>
      </c>
      <c r="F510" s="203" t="s">
        <v>542</v>
      </c>
      <c r="G510" s="200"/>
      <c r="H510" s="204" t="s">
        <v>21</v>
      </c>
      <c r="I510" s="205"/>
      <c r="J510" s="200"/>
      <c r="K510" s="200"/>
      <c r="L510" s="206"/>
      <c r="M510" s="207"/>
      <c r="N510" s="208"/>
      <c r="O510" s="208"/>
      <c r="P510" s="208"/>
      <c r="Q510" s="208"/>
      <c r="R510" s="208"/>
      <c r="S510" s="208"/>
      <c r="T510" s="209"/>
      <c r="AT510" s="210" t="s">
        <v>158</v>
      </c>
      <c r="AU510" s="210" t="s">
        <v>82</v>
      </c>
      <c r="AV510" s="11" t="s">
        <v>75</v>
      </c>
      <c r="AW510" s="11" t="s">
        <v>34</v>
      </c>
      <c r="AX510" s="11" t="s">
        <v>70</v>
      </c>
      <c r="AY510" s="210" t="s">
        <v>149</v>
      </c>
    </row>
    <row r="511" spans="2:65" s="12" customFormat="1">
      <c r="B511" s="211"/>
      <c r="C511" s="212"/>
      <c r="D511" s="201" t="s">
        <v>158</v>
      </c>
      <c r="E511" s="213" t="s">
        <v>21</v>
      </c>
      <c r="F511" s="214" t="s">
        <v>543</v>
      </c>
      <c r="G511" s="212"/>
      <c r="H511" s="215">
        <v>17.149999999999999</v>
      </c>
      <c r="I511" s="216"/>
      <c r="J511" s="212"/>
      <c r="K511" s="212"/>
      <c r="L511" s="217"/>
      <c r="M511" s="218"/>
      <c r="N511" s="219"/>
      <c r="O511" s="219"/>
      <c r="P511" s="219"/>
      <c r="Q511" s="219"/>
      <c r="R511" s="219"/>
      <c r="S511" s="219"/>
      <c r="T511" s="220"/>
      <c r="AT511" s="221" t="s">
        <v>158</v>
      </c>
      <c r="AU511" s="221" t="s">
        <v>82</v>
      </c>
      <c r="AV511" s="12" t="s">
        <v>82</v>
      </c>
      <c r="AW511" s="12" t="s">
        <v>34</v>
      </c>
      <c r="AX511" s="12" t="s">
        <v>70</v>
      </c>
      <c r="AY511" s="221" t="s">
        <v>149</v>
      </c>
    </row>
    <row r="512" spans="2:65" s="12" customFormat="1">
      <c r="B512" s="211"/>
      <c r="C512" s="212"/>
      <c r="D512" s="201" t="s">
        <v>158</v>
      </c>
      <c r="E512" s="213" t="s">
        <v>21</v>
      </c>
      <c r="F512" s="214" t="s">
        <v>544</v>
      </c>
      <c r="G512" s="212"/>
      <c r="H512" s="215">
        <v>9.1999999999999993</v>
      </c>
      <c r="I512" s="216"/>
      <c r="J512" s="212"/>
      <c r="K512" s="212"/>
      <c r="L512" s="217"/>
      <c r="M512" s="218"/>
      <c r="N512" s="219"/>
      <c r="O512" s="219"/>
      <c r="P512" s="219"/>
      <c r="Q512" s="219"/>
      <c r="R512" s="219"/>
      <c r="S512" s="219"/>
      <c r="T512" s="220"/>
      <c r="AT512" s="221" t="s">
        <v>158</v>
      </c>
      <c r="AU512" s="221" t="s">
        <v>82</v>
      </c>
      <c r="AV512" s="12" t="s">
        <v>82</v>
      </c>
      <c r="AW512" s="12" t="s">
        <v>34</v>
      </c>
      <c r="AX512" s="12" t="s">
        <v>70</v>
      </c>
      <c r="AY512" s="221" t="s">
        <v>149</v>
      </c>
    </row>
    <row r="513" spans="2:65" s="12" customFormat="1">
      <c r="B513" s="211"/>
      <c r="C513" s="212"/>
      <c r="D513" s="201" t="s">
        <v>158</v>
      </c>
      <c r="E513" s="213" t="s">
        <v>21</v>
      </c>
      <c r="F513" s="214" t="s">
        <v>545</v>
      </c>
      <c r="G513" s="212"/>
      <c r="H513" s="215">
        <v>21.95</v>
      </c>
      <c r="I513" s="216"/>
      <c r="J513" s="212"/>
      <c r="K513" s="212"/>
      <c r="L513" s="217"/>
      <c r="M513" s="218"/>
      <c r="N513" s="219"/>
      <c r="O513" s="219"/>
      <c r="P513" s="219"/>
      <c r="Q513" s="219"/>
      <c r="R513" s="219"/>
      <c r="S513" s="219"/>
      <c r="T513" s="220"/>
      <c r="AT513" s="221" t="s">
        <v>158</v>
      </c>
      <c r="AU513" s="221" t="s">
        <v>82</v>
      </c>
      <c r="AV513" s="12" t="s">
        <v>82</v>
      </c>
      <c r="AW513" s="12" t="s">
        <v>34</v>
      </c>
      <c r="AX513" s="12" t="s">
        <v>70</v>
      </c>
      <c r="AY513" s="221" t="s">
        <v>149</v>
      </c>
    </row>
    <row r="514" spans="2:65" s="12" customFormat="1">
      <c r="B514" s="211"/>
      <c r="C514" s="212"/>
      <c r="D514" s="201" t="s">
        <v>158</v>
      </c>
      <c r="E514" s="213" t="s">
        <v>21</v>
      </c>
      <c r="F514" s="214" t="s">
        <v>546</v>
      </c>
      <c r="G514" s="212"/>
      <c r="H514" s="215">
        <v>10.9</v>
      </c>
      <c r="I514" s="216"/>
      <c r="J514" s="212"/>
      <c r="K514" s="212"/>
      <c r="L514" s="217"/>
      <c r="M514" s="218"/>
      <c r="N514" s="219"/>
      <c r="O514" s="219"/>
      <c r="P514" s="219"/>
      <c r="Q514" s="219"/>
      <c r="R514" s="219"/>
      <c r="S514" s="219"/>
      <c r="T514" s="220"/>
      <c r="AT514" s="221" t="s">
        <v>158</v>
      </c>
      <c r="AU514" s="221" t="s">
        <v>82</v>
      </c>
      <c r="AV514" s="12" t="s">
        <v>82</v>
      </c>
      <c r="AW514" s="12" t="s">
        <v>34</v>
      </c>
      <c r="AX514" s="12" t="s">
        <v>70</v>
      </c>
      <c r="AY514" s="221" t="s">
        <v>149</v>
      </c>
    </row>
    <row r="515" spans="2:65" s="12" customFormat="1">
      <c r="B515" s="211"/>
      <c r="C515" s="212"/>
      <c r="D515" s="201" t="s">
        <v>158</v>
      </c>
      <c r="E515" s="213" t="s">
        <v>21</v>
      </c>
      <c r="F515" s="214" t="s">
        <v>547</v>
      </c>
      <c r="G515" s="212"/>
      <c r="H515" s="215">
        <v>9.4</v>
      </c>
      <c r="I515" s="216"/>
      <c r="J515" s="212"/>
      <c r="K515" s="212"/>
      <c r="L515" s="217"/>
      <c r="M515" s="218"/>
      <c r="N515" s="219"/>
      <c r="O515" s="219"/>
      <c r="P515" s="219"/>
      <c r="Q515" s="219"/>
      <c r="R515" s="219"/>
      <c r="S515" s="219"/>
      <c r="T515" s="220"/>
      <c r="AT515" s="221" t="s">
        <v>158</v>
      </c>
      <c r="AU515" s="221" t="s">
        <v>82</v>
      </c>
      <c r="AV515" s="12" t="s">
        <v>82</v>
      </c>
      <c r="AW515" s="12" t="s">
        <v>34</v>
      </c>
      <c r="AX515" s="12" t="s">
        <v>70</v>
      </c>
      <c r="AY515" s="221" t="s">
        <v>149</v>
      </c>
    </row>
    <row r="516" spans="2:65" s="12" customFormat="1">
      <c r="B516" s="211"/>
      <c r="C516" s="212"/>
      <c r="D516" s="201" t="s">
        <v>158</v>
      </c>
      <c r="E516" s="213" t="s">
        <v>21</v>
      </c>
      <c r="F516" s="214" t="s">
        <v>548</v>
      </c>
      <c r="G516" s="212"/>
      <c r="H516" s="215">
        <v>7.2</v>
      </c>
      <c r="I516" s="216"/>
      <c r="J516" s="212"/>
      <c r="K516" s="212"/>
      <c r="L516" s="217"/>
      <c r="M516" s="218"/>
      <c r="N516" s="219"/>
      <c r="O516" s="219"/>
      <c r="P516" s="219"/>
      <c r="Q516" s="219"/>
      <c r="R516" s="219"/>
      <c r="S516" s="219"/>
      <c r="T516" s="220"/>
      <c r="AT516" s="221" t="s">
        <v>158</v>
      </c>
      <c r="AU516" s="221" t="s">
        <v>82</v>
      </c>
      <c r="AV516" s="12" t="s">
        <v>82</v>
      </c>
      <c r="AW516" s="12" t="s">
        <v>34</v>
      </c>
      <c r="AX516" s="12" t="s">
        <v>70</v>
      </c>
      <c r="AY516" s="221" t="s">
        <v>149</v>
      </c>
    </row>
    <row r="517" spans="2:65" s="12" customFormat="1">
      <c r="B517" s="211"/>
      <c r="C517" s="212"/>
      <c r="D517" s="201" t="s">
        <v>158</v>
      </c>
      <c r="E517" s="213" t="s">
        <v>21</v>
      </c>
      <c r="F517" s="214" t="s">
        <v>549</v>
      </c>
      <c r="G517" s="212"/>
      <c r="H517" s="215">
        <v>52.847999999999999</v>
      </c>
      <c r="I517" s="216"/>
      <c r="J517" s="212"/>
      <c r="K517" s="212"/>
      <c r="L517" s="217"/>
      <c r="M517" s="218"/>
      <c r="N517" s="219"/>
      <c r="O517" s="219"/>
      <c r="P517" s="219"/>
      <c r="Q517" s="219"/>
      <c r="R517" s="219"/>
      <c r="S517" s="219"/>
      <c r="T517" s="220"/>
      <c r="AT517" s="221" t="s">
        <v>158</v>
      </c>
      <c r="AU517" s="221" t="s">
        <v>82</v>
      </c>
      <c r="AV517" s="12" t="s">
        <v>82</v>
      </c>
      <c r="AW517" s="12" t="s">
        <v>34</v>
      </c>
      <c r="AX517" s="12" t="s">
        <v>70</v>
      </c>
      <c r="AY517" s="221" t="s">
        <v>149</v>
      </c>
    </row>
    <row r="518" spans="2:65" s="12" customFormat="1">
      <c r="B518" s="211"/>
      <c r="C518" s="212"/>
      <c r="D518" s="201" t="s">
        <v>158</v>
      </c>
      <c r="E518" s="213" t="s">
        <v>21</v>
      </c>
      <c r="F518" s="214" t="s">
        <v>21</v>
      </c>
      <c r="G518" s="212"/>
      <c r="H518" s="215">
        <v>0</v>
      </c>
      <c r="I518" s="216"/>
      <c r="J518" s="212"/>
      <c r="K518" s="212"/>
      <c r="L518" s="217"/>
      <c r="M518" s="218"/>
      <c r="N518" s="219"/>
      <c r="O518" s="219"/>
      <c r="P518" s="219"/>
      <c r="Q518" s="219"/>
      <c r="R518" s="219"/>
      <c r="S518" s="219"/>
      <c r="T518" s="220"/>
      <c r="AT518" s="221" t="s">
        <v>158</v>
      </c>
      <c r="AU518" s="221" t="s">
        <v>82</v>
      </c>
      <c r="AV518" s="12" t="s">
        <v>82</v>
      </c>
      <c r="AW518" s="12" t="s">
        <v>34</v>
      </c>
      <c r="AX518" s="12" t="s">
        <v>70</v>
      </c>
      <c r="AY518" s="221" t="s">
        <v>149</v>
      </c>
    </row>
    <row r="519" spans="2:65" s="13" customFormat="1">
      <c r="B519" s="222"/>
      <c r="C519" s="223"/>
      <c r="D519" s="224" t="s">
        <v>158</v>
      </c>
      <c r="E519" s="225" t="s">
        <v>21</v>
      </c>
      <c r="F519" s="226" t="s">
        <v>161</v>
      </c>
      <c r="G519" s="223"/>
      <c r="H519" s="227">
        <v>128.648</v>
      </c>
      <c r="I519" s="228"/>
      <c r="J519" s="223"/>
      <c r="K519" s="223"/>
      <c r="L519" s="229"/>
      <c r="M519" s="230"/>
      <c r="N519" s="231"/>
      <c r="O519" s="231"/>
      <c r="P519" s="231"/>
      <c r="Q519" s="231"/>
      <c r="R519" s="231"/>
      <c r="S519" s="231"/>
      <c r="T519" s="232"/>
      <c r="AT519" s="233" t="s">
        <v>158</v>
      </c>
      <c r="AU519" s="233" t="s">
        <v>82</v>
      </c>
      <c r="AV519" s="13" t="s">
        <v>156</v>
      </c>
      <c r="AW519" s="13" t="s">
        <v>34</v>
      </c>
      <c r="AX519" s="13" t="s">
        <v>75</v>
      </c>
      <c r="AY519" s="233" t="s">
        <v>149</v>
      </c>
    </row>
    <row r="520" spans="2:65" s="1" customFormat="1" ht="31.5" customHeight="1">
      <c r="B520" s="40"/>
      <c r="C520" s="187" t="s">
        <v>550</v>
      </c>
      <c r="D520" s="187" t="s">
        <v>151</v>
      </c>
      <c r="E520" s="188" t="s">
        <v>551</v>
      </c>
      <c r="F520" s="189" t="s">
        <v>552</v>
      </c>
      <c r="G520" s="190" t="s">
        <v>154</v>
      </c>
      <c r="H520" s="191">
        <v>49.021000000000001</v>
      </c>
      <c r="I520" s="192"/>
      <c r="J520" s="193">
        <f>ROUND(I520*H520,2)</f>
        <v>0</v>
      </c>
      <c r="K520" s="189" t="s">
        <v>155</v>
      </c>
      <c r="L520" s="60"/>
      <c r="M520" s="194" t="s">
        <v>21</v>
      </c>
      <c r="N520" s="195" t="s">
        <v>41</v>
      </c>
      <c r="O520" s="41"/>
      <c r="P520" s="196">
        <f>O520*H520</f>
        <v>0</v>
      </c>
      <c r="Q520" s="196">
        <v>1.837</v>
      </c>
      <c r="R520" s="196">
        <f>Q520*H520</f>
        <v>90.051576999999995</v>
      </c>
      <c r="S520" s="196">
        <v>0</v>
      </c>
      <c r="T520" s="197">
        <f>S520*H520</f>
        <v>0</v>
      </c>
      <c r="AR520" s="23" t="s">
        <v>156</v>
      </c>
      <c r="AT520" s="23" t="s">
        <v>151</v>
      </c>
      <c r="AU520" s="23" t="s">
        <v>82</v>
      </c>
      <c r="AY520" s="23" t="s">
        <v>149</v>
      </c>
      <c r="BE520" s="198">
        <f>IF(N520="základní",J520,0)</f>
        <v>0</v>
      </c>
      <c r="BF520" s="198">
        <f>IF(N520="snížená",J520,0)</f>
        <v>0</v>
      </c>
      <c r="BG520" s="198">
        <f>IF(N520="zákl. přenesená",J520,0)</f>
        <v>0</v>
      </c>
      <c r="BH520" s="198">
        <f>IF(N520="sníž. přenesená",J520,0)</f>
        <v>0</v>
      </c>
      <c r="BI520" s="198">
        <f>IF(N520="nulová",J520,0)</f>
        <v>0</v>
      </c>
      <c r="BJ520" s="23" t="s">
        <v>75</v>
      </c>
      <c r="BK520" s="198">
        <f>ROUND(I520*H520,2)</f>
        <v>0</v>
      </c>
      <c r="BL520" s="23" t="s">
        <v>156</v>
      </c>
      <c r="BM520" s="23" t="s">
        <v>553</v>
      </c>
    </row>
    <row r="521" spans="2:65" s="11" customFormat="1">
      <c r="B521" s="199"/>
      <c r="C521" s="200"/>
      <c r="D521" s="201" t="s">
        <v>158</v>
      </c>
      <c r="E521" s="202" t="s">
        <v>21</v>
      </c>
      <c r="F521" s="203" t="s">
        <v>554</v>
      </c>
      <c r="G521" s="200"/>
      <c r="H521" s="204" t="s">
        <v>21</v>
      </c>
      <c r="I521" s="205"/>
      <c r="J521" s="200"/>
      <c r="K521" s="200"/>
      <c r="L521" s="206"/>
      <c r="M521" s="207"/>
      <c r="N521" s="208"/>
      <c r="O521" s="208"/>
      <c r="P521" s="208"/>
      <c r="Q521" s="208"/>
      <c r="R521" s="208"/>
      <c r="S521" s="208"/>
      <c r="T521" s="209"/>
      <c r="AT521" s="210" t="s">
        <v>158</v>
      </c>
      <c r="AU521" s="210" t="s">
        <v>82</v>
      </c>
      <c r="AV521" s="11" t="s">
        <v>75</v>
      </c>
      <c r="AW521" s="11" t="s">
        <v>34</v>
      </c>
      <c r="AX521" s="11" t="s">
        <v>70</v>
      </c>
      <c r="AY521" s="210" t="s">
        <v>149</v>
      </c>
    </row>
    <row r="522" spans="2:65" s="12" customFormat="1">
      <c r="B522" s="211"/>
      <c r="C522" s="212"/>
      <c r="D522" s="201" t="s">
        <v>158</v>
      </c>
      <c r="E522" s="213" t="s">
        <v>21</v>
      </c>
      <c r="F522" s="214" t="s">
        <v>555</v>
      </c>
      <c r="G522" s="212"/>
      <c r="H522" s="215">
        <v>23.303999999999998</v>
      </c>
      <c r="I522" s="216"/>
      <c r="J522" s="212"/>
      <c r="K522" s="212"/>
      <c r="L522" s="217"/>
      <c r="M522" s="218"/>
      <c r="N522" s="219"/>
      <c r="O522" s="219"/>
      <c r="P522" s="219"/>
      <c r="Q522" s="219"/>
      <c r="R522" s="219"/>
      <c r="S522" s="219"/>
      <c r="T522" s="220"/>
      <c r="AT522" s="221" t="s">
        <v>158</v>
      </c>
      <c r="AU522" s="221" t="s">
        <v>82</v>
      </c>
      <c r="AV522" s="12" t="s">
        <v>82</v>
      </c>
      <c r="AW522" s="12" t="s">
        <v>34</v>
      </c>
      <c r="AX522" s="12" t="s">
        <v>70</v>
      </c>
      <c r="AY522" s="221" t="s">
        <v>149</v>
      </c>
    </row>
    <row r="523" spans="2:65" s="12" customFormat="1">
      <c r="B523" s="211"/>
      <c r="C523" s="212"/>
      <c r="D523" s="201" t="s">
        <v>158</v>
      </c>
      <c r="E523" s="213" t="s">
        <v>21</v>
      </c>
      <c r="F523" s="214" t="s">
        <v>556</v>
      </c>
      <c r="G523" s="212"/>
      <c r="H523" s="215">
        <v>1.6379999999999999</v>
      </c>
      <c r="I523" s="216"/>
      <c r="J523" s="212"/>
      <c r="K523" s="212"/>
      <c r="L523" s="217"/>
      <c r="M523" s="218"/>
      <c r="N523" s="219"/>
      <c r="O523" s="219"/>
      <c r="P523" s="219"/>
      <c r="Q523" s="219"/>
      <c r="R523" s="219"/>
      <c r="S523" s="219"/>
      <c r="T523" s="220"/>
      <c r="AT523" s="221" t="s">
        <v>158</v>
      </c>
      <c r="AU523" s="221" t="s">
        <v>82</v>
      </c>
      <c r="AV523" s="12" t="s">
        <v>82</v>
      </c>
      <c r="AW523" s="12" t="s">
        <v>34</v>
      </c>
      <c r="AX523" s="12" t="s">
        <v>70</v>
      </c>
      <c r="AY523" s="221" t="s">
        <v>149</v>
      </c>
    </row>
    <row r="524" spans="2:65" s="12" customFormat="1">
      <c r="B524" s="211"/>
      <c r="C524" s="212"/>
      <c r="D524" s="201" t="s">
        <v>158</v>
      </c>
      <c r="E524" s="213" t="s">
        <v>21</v>
      </c>
      <c r="F524" s="214" t="s">
        <v>557</v>
      </c>
      <c r="G524" s="212"/>
      <c r="H524" s="215">
        <v>8.6969999999999992</v>
      </c>
      <c r="I524" s="216"/>
      <c r="J524" s="212"/>
      <c r="K524" s="212"/>
      <c r="L524" s="217"/>
      <c r="M524" s="218"/>
      <c r="N524" s="219"/>
      <c r="O524" s="219"/>
      <c r="P524" s="219"/>
      <c r="Q524" s="219"/>
      <c r="R524" s="219"/>
      <c r="S524" s="219"/>
      <c r="T524" s="220"/>
      <c r="AT524" s="221" t="s">
        <v>158</v>
      </c>
      <c r="AU524" s="221" t="s">
        <v>82</v>
      </c>
      <c r="AV524" s="12" t="s">
        <v>82</v>
      </c>
      <c r="AW524" s="12" t="s">
        <v>34</v>
      </c>
      <c r="AX524" s="12" t="s">
        <v>70</v>
      </c>
      <c r="AY524" s="221" t="s">
        <v>149</v>
      </c>
    </row>
    <row r="525" spans="2:65" s="12" customFormat="1">
      <c r="B525" s="211"/>
      <c r="C525" s="212"/>
      <c r="D525" s="201" t="s">
        <v>158</v>
      </c>
      <c r="E525" s="213" t="s">
        <v>21</v>
      </c>
      <c r="F525" s="214" t="s">
        <v>558</v>
      </c>
      <c r="G525" s="212"/>
      <c r="H525" s="215">
        <v>1.3879999999999999</v>
      </c>
      <c r="I525" s="216"/>
      <c r="J525" s="212"/>
      <c r="K525" s="212"/>
      <c r="L525" s="217"/>
      <c r="M525" s="218"/>
      <c r="N525" s="219"/>
      <c r="O525" s="219"/>
      <c r="P525" s="219"/>
      <c r="Q525" s="219"/>
      <c r="R525" s="219"/>
      <c r="S525" s="219"/>
      <c r="T525" s="220"/>
      <c r="AT525" s="221" t="s">
        <v>158</v>
      </c>
      <c r="AU525" s="221" t="s">
        <v>82</v>
      </c>
      <c r="AV525" s="12" t="s">
        <v>82</v>
      </c>
      <c r="AW525" s="12" t="s">
        <v>34</v>
      </c>
      <c r="AX525" s="12" t="s">
        <v>70</v>
      </c>
      <c r="AY525" s="221" t="s">
        <v>149</v>
      </c>
    </row>
    <row r="526" spans="2:65" s="12" customFormat="1">
      <c r="B526" s="211"/>
      <c r="C526" s="212"/>
      <c r="D526" s="201" t="s">
        <v>158</v>
      </c>
      <c r="E526" s="213" t="s">
        <v>21</v>
      </c>
      <c r="F526" s="214" t="s">
        <v>559</v>
      </c>
      <c r="G526" s="212"/>
      <c r="H526" s="215">
        <v>6.9939999999999998</v>
      </c>
      <c r="I526" s="216"/>
      <c r="J526" s="212"/>
      <c r="K526" s="212"/>
      <c r="L526" s="217"/>
      <c r="M526" s="218"/>
      <c r="N526" s="219"/>
      <c r="O526" s="219"/>
      <c r="P526" s="219"/>
      <c r="Q526" s="219"/>
      <c r="R526" s="219"/>
      <c r="S526" s="219"/>
      <c r="T526" s="220"/>
      <c r="AT526" s="221" t="s">
        <v>158</v>
      </c>
      <c r="AU526" s="221" t="s">
        <v>82</v>
      </c>
      <c r="AV526" s="12" t="s">
        <v>82</v>
      </c>
      <c r="AW526" s="12" t="s">
        <v>34</v>
      </c>
      <c r="AX526" s="12" t="s">
        <v>70</v>
      </c>
      <c r="AY526" s="221" t="s">
        <v>149</v>
      </c>
    </row>
    <row r="527" spans="2:65" s="12" customFormat="1">
      <c r="B527" s="211"/>
      <c r="C527" s="212"/>
      <c r="D527" s="201" t="s">
        <v>158</v>
      </c>
      <c r="E527" s="213" t="s">
        <v>21</v>
      </c>
      <c r="F527" s="214" t="s">
        <v>560</v>
      </c>
      <c r="G527" s="212"/>
      <c r="H527" s="215">
        <v>1.0940000000000001</v>
      </c>
      <c r="I527" s="216"/>
      <c r="J527" s="212"/>
      <c r="K527" s="212"/>
      <c r="L527" s="217"/>
      <c r="M527" s="218"/>
      <c r="N527" s="219"/>
      <c r="O527" s="219"/>
      <c r="P527" s="219"/>
      <c r="Q527" s="219"/>
      <c r="R527" s="219"/>
      <c r="S527" s="219"/>
      <c r="T527" s="220"/>
      <c r="AT527" s="221" t="s">
        <v>158</v>
      </c>
      <c r="AU527" s="221" t="s">
        <v>82</v>
      </c>
      <c r="AV527" s="12" t="s">
        <v>82</v>
      </c>
      <c r="AW527" s="12" t="s">
        <v>34</v>
      </c>
      <c r="AX527" s="12" t="s">
        <v>70</v>
      </c>
      <c r="AY527" s="221" t="s">
        <v>149</v>
      </c>
    </row>
    <row r="528" spans="2:65" s="12" customFormat="1">
      <c r="B528" s="211"/>
      <c r="C528" s="212"/>
      <c r="D528" s="201" t="s">
        <v>158</v>
      </c>
      <c r="E528" s="213" t="s">
        <v>21</v>
      </c>
      <c r="F528" s="214" t="s">
        <v>561</v>
      </c>
      <c r="G528" s="212"/>
      <c r="H528" s="215">
        <v>5.9059999999999997</v>
      </c>
      <c r="I528" s="216"/>
      <c r="J528" s="212"/>
      <c r="K528" s="212"/>
      <c r="L528" s="217"/>
      <c r="M528" s="218"/>
      <c r="N528" s="219"/>
      <c r="O528" s="219"/>
      <c r="P528" s="219"/>
      <c r="Q528" s="219"/>
      <c r="R528" s="219"/>
      <c r="S528" s="219"/>
      <c r="T528" s="220"/>
      <c r="AT528" s="221" t="s">
        <v>158</v>
      </c>
      <c r="AU528" s="221" t="s">
        <v>82</v>
      </c>
      <c r="AV528" s="12" t="s">
        <v>82</v>
      </c>
      <c r="AW528" s="12" t="s">
        <v>34</v>
      </c>
      <c r="AX528" s="12" t="s">
        <v>70</v>
      </c>
      <c r="AY528" s="221" t="s">
        <v>149</v>
      </c>
    </row>
    <row r="529" spans="2:65" s="13" customFormat="1">
      <c r="B529" s="222"/>
      <c r="C529" s="223"/>
      <c r="D529" s="224" t="s">
        <v>158</v>
      </c>
      <c r="E529" s="225" t="s">
        <v>21</v>
      </c>
      <c r="F529" s="226" t="s">
        <v>161</v>
      </c>
      <c r="G529" s="223"/>
      <c r="H529" s="227">
        <v>49.021000000000001</v>
      </c>
      <c r="I529" s="228"/>
      <c r="J529" s="223"/>
      <c r="K529" s="223"/>
      <c r="L529" s="229"/>
      <c r="M529" s="230"/>
      <c r="N529" s="231"/>
      <c r="O529" s="231"/>
      <c r="P529" s="231"/>
      <c r="Q529" s="231"/>
      <c r="R529" s="231"/>
      <c r="S529" s="231"/>
      <c r="T529" s="232"/>
      <c r="AT529" s="233" t="s">
        <v>158</v>
      </c>
      <c r="AU529" s="233" t="s">
        <v>82</v>
      </c>
      <c r="AV529" s="13" t="s">
        <v>156</v>
      </c>
      <c r="AW529" s="13" t="s">
        <v>34</v>
      </c>
      <c r="AX529" s="13" t="s">
        <v>75</v>
      </c>
      <c r="AY529" s="233" t="s">
        <v>149</v>
      </c>
    </row>
    <row r="530" spans="2:65" s="1" customFormat="1" ht="22.5" customHeight="1">
      <c r="B530" s="40"/>
      <c r="C530" s="187" t="s">
        <v>562</v>
      </c>
      <c r="D530" s="187" t="s">
        <v>151</v>
      </c>
      <c r="E530" s="188" t="s">
        <v>563</v>
      </c>
      <c r="F530" s="189" t="s">
        <v>564</v>
      </c>
      <c r="G530" s="190" t="s">
        <v>253</v>
      </c>
      <c r="H530" s="191">
        <v>21.375</v>
      </c>
      <c r="I530" s="192"/>
      <c r="J530" s="193">
        <f>ROUND(I530*H530,2)</f>
        <v>0</v>
      </c>
      <c r="K530" s="189" t="s">
        <v>155</v>
      </c>
      <c r="L530" s="60"/>
      <c r="M530" s="194" t="s">
        <v>21</v>
      </c>
      <c r="N530" s="195" t="s">
        <v>41</v>
      </c>
      <c r="O530" s="41"/>
      <c r="P530" s="196">
        <f>O530*H530</f>
        <v>0</v>
      </c>
      <c r="Q530" s="196">
        <v>0.45929999999999999</v>
      </c>
      <c r="R530" s="196">
        <f>Q530*H530</f>
        <v>9.8175375000000003</v>
      </c>
      <c r="S530" s="196">
        <v>0</v>
      </c>
      <c r="T530" s="197">
        <f>S530*H530</f>
        <v>0</v>
      </c>
      <c r="AR530" s="23" t="s">
        <v>156</v>
      </c>
      <c r="AT530" s="23" t="s">
        <v>151</v>
      </c>
      <c r="AU530" s="23" t="s">
        <v>82</v>
      </c>
      <c r="AY530" s="23" t="s">
        <v>149</v>
      </c>
      <c r="BE530" s="198">
        <f>IF(N530="základní",J530,0)</f>
        <v>0</v>
      </c>
      <c r="BF530" s="198">
        <f>IF(N530="snížená",J530,0)</f>
        <v>0</v>
      </c>
      <c r="BG530" s="198">
        <f>IF(N530="zákl. přenesená",J530,0)</f>
        <v>0</v>
      </c>
      <c r="BH530" s="198">
        <f>IF(N530="sníž. přenesená",J530,0)</f>
        <v>0</v>
      </c>
      <c r="BI530" s="198">
        <f>IF(N530="nulová",J530,0)</f>
        <v>0</v>
      </c>
      <c r="BJ530" s="23" t="s">
        <v>75</v>
      </c>
      <c r="BK530" s="198">
        <f>ROUND(I530*H530,2)</f>
        <v>0</v>
      </c>
      <c r="BL530" s="23" t="s">
        <v>156</v>
      </c>
      <c r="BM530" s="23" t="s">
        <v>565</v>
      </c>
    </row>
    <row r="531" spans="2:65" s="11" customFormat="1">
      <c r="B531" s="199"/>
      <c r="C531" s="200"/>
      <c r="D531" s="201" t="s">
        <v>158</v>
      </c>
      <c r="E531" s="202" t="s">
        <v>21</v>
      </c>
      <c r="F531" s="203" t="s">
        <v>566</v>
      </c>
      <c r="G531" s="200"/>
      <c r="H531" s="204" t="s">
        <v>21</v>
      </c>
      <c r="I531" s="205"/>
      <c r="J531" s="200"/>
      <c r="K531" s="200"/>
      <c r="L531" s="206"/>
      <c r="M531" s="207"/>
      <c r="N531" s="208"/>
      <c r="O531" s="208"/>
      <c r="P531" s="208"/>
      <c r="Q531" s="208"/>
      <c r="R531" s="208"/>
      <c r="S531" s="208"/>
      <c r="T531" s="209"/>
      <c r="AT531" s="210" t="s">
        <v>158</v>
      </c>
      <c r="AU531" s="210" t="s">
        <v>82</v>
      </c>
      <c r="AV531" s="11" t="s">
        <v>75</v>
      </c>
      <c r="AW531" s="11" t="s">
        <v>34</v>
      </c>
      <c r="AX531" s="11" t="s">
        <v>70</v>
      </c>
      <c r="AY531" s="210" t="s">
        <v>149</v>
      </c>
    </row>
    <row r="532" spans="2:65" s="12" customFormat="1">
      <c r="B532" s="211"/>
      <c r="C532" s="212"/>
      <c r="D532" s="201" t="s">
        <v>158</v>
      </c>
      <c r="E532" s="213" t="s">
        <v>21</v>
      </c>
      <c r="F532" s="214" t="s">
        <v>567</v>
      </c>
      <c r="G532" s="212"/>
      <c r="H532" s="215">
        <v>21.375</v>
      </c>
      <c r="I532" s="216"/>
      <c r="J532" s="212"/>
      <c r="K532" s="212"/>
      <c r="L532" s="217"/>
      <c r="M532" s="218"/>
      <c r="N532" s="219"/>
      <c r="O532" s="219"/>
      <c r="P532" s="219"/>
      <c r="Q532" s="219"/>
      <c r="R532" s="219"/>
      <c r="S532" s="219"/>
      <c r="T532" s="220"/>
      <c r="AT532" s="221" t="s">
        <v>158</v>
      </c>
      <c r="AU532" s="221" t="s">
        <v>82</v>
      </c>
      <c r="AV532" s="12" t="s">
        <v>82</v>
      </c>
      <c r="AW532" s="12" t="s">
        <v>34</v>
      </c>
      <c r="AX532" s="12" t="s">
        <v>70</v>
      </c>
      <c r="AY532" s="221" t="s">
        <v>149</v>
      </c>
    </row>
    <row r="533" spans="2:65" s="13" customFormat="1">
      <c r="B533" s="222"/>
      <c r="C533" s="223"/>
      <c r="D533" s="224" t="s">
        <v>158</v>
      </c>
      <c r="E533" s="225" t="s">
        <v>21</v>
      </c>
      <c r="F533" s="226" t="s">
        <v>161</v>
      </c>
      <c r="G533" s="223"/>
      <c r="H533" s="227">
        <v>21.375</v>
      </c>
      <c r="I533" s="228"/>
      <c r="J533" s="223"/>
      <c r="K533" s="223"/>
      <c r="L533" s="229"/>
      <c r="M533" s="230"/>
      <c r="N533" s="231"/>
      <c r="O533" s="231"/>
      <c r="P533" s="231"/>
      <c r="Q533" s="231"/>
      <c r="R533" s="231"/>
      <c r="S533" s="231"/>
      <c r="T533" s="232"/>
      <c r="AT533" s="233" t="s">
        <v>158</v>
      </c>
      <c r="AU533" s="233" t="s">
        <v>82</v>
      </c>
      <c r="AV533" s="13" t="s">
        <v>156</v>
      </c>
      <c r="AW533" s="13" t="s">
        <v>34</v>
      </c>
      <c r="AX533" s="13" t="s">
        <v>75</v>
      </c>
      <c r="AY533" s="233" t="s">
        <v>149</v>
      </c>
    </row>
    <row r="534" spans="2:65" s="1" customFormat="1" ht="31.5" customHeight="1">
      <c r="B534" s="40"/>
      <c r="C534" s="187" t="s">
        <v>568</v>
      </c>
      <c r="D534" s="187" t="s">
        <v>151</v>
      </c>
      <c r="E534" s="188" t="s">
        <v>569</v>
      </c>
      <c r="F534" s="189" t="s">
        <v>570</v>
      </c>
      <c r="G534" s="190" t="s">
        <v>268</v>
      </c>
      <c r="H534" s="191">
        <v>6</v>
      </c>
      <c r="I534" s="192"/>
      <c r="J534" s="193">
        <f>ROUND(I534*H534,2)</f>
        <v>0</v>
      </c>
      <c r="K534" s="189" t="s">
        <v>155</v>
      </c>
      <c r="L534" s="60"/>
      <c r="M534" s="194" t="s">
        <v>21</v>
      </c>
      <c r="N534" s="195" t="s">
        <v>41</v>
      </c>
      <c r="O534" s="41"/>
      <c r="P534" s="196">
        <f>O534*H534</f>
        <v>0</v>
      </c>
      <c r="Q534" s="196">
        <v>4.684E-2</v>
      </c>
      <c r="R534" s="196">
        <f>Q534*H534</f>
        <v>0.28104000000000001</v>
      </c>
      <c r="S534" s="196">
        <v>0</v>
      </c>
      <c r="T534" s="197">
        <f>S534*H534</f>
        <v>0</v>
      </c>
      <c r="AR534" s="23" t="s">
        <v>156</v>
      </c>
      <c r="AT534" s="23" t="s">
        <v>151</v>
      </c>
      <c r="AU534" s="23" t="s">
        <v>82</v>
      </c>
      <c r="AY534" s="23" t="s">
        <v>149</v>
      </c>
      <c r="BE534" s="198">
        <f>IF(N534="základní",J534,0)</f>
        <v>0</v>
      </c>
      <c r="BF534" s="198">
        <f>IF(N534="snížená",J534,0)</f>
        <v>0</v>
      </c>
      <c r="BG534" s="198">
        <f>IF(N534="zákl. přenesená",J534,0)</f>
        <v>0</v>
      </c>
      <c r="BH534" s="198">
        <f>IF(N534="sníž. přenesená",J534,0)</f>
        <v>0</v>
      </c>
      <c r="BI534" s="198">
        <f>IF(N534="nulová",J534,0)</f>
        <v>0</v>
      </c>
      <c r="BJ534" s="23" t="s">
        <v>75</v>
      </c>
      <c r="BK534" s="198">
        <f>ROUND(I534*H534,2)</f>
        <v>0</v>
      </c>
      <c r="BL534" s="23" t="s">
        <v>156</v>
      </c>
      <c r="BM534" s="23" t="s">
        <v>571</v>
      </c>
    </row>
    <row r="535" spans="2:65" s="11" customFormat="1">
      <c r="B535" s="199"/>
      <c r="C535" s="200"/>
      <c r="D535" s="201" t="s">
        <v>158</v>
      </c>
      <c r="E535" s="202" t="s">
        <v>21</v>
      </c>
      <c r="F535" s="203" t="s">
        <v>572</v>
      </c>
      <c r="G535" s="200"/>
      <c r="H535" s="204" t="s">
        <v>21</v>
      </c>
      <c r="I535" s="205"/>
      <c r="J535" s="200"/>
      <c r="K535" s="200"/>
      <c r="L535" s="206"/>
      <c r="M535" s="207"/>
      <c r="N535" s="208"/>
      <c r="O535" s="208"/>
      <c r="P535" s="208"/>
      <c r="Q535" s="208"/>
      <c r="R535" s="208"/>
      <c r="S535" s="208"/>
      <c r="T535" s="209"/>
      <c r="AT535" s="210" t="s">
        <v>158</v>
      </c>
      <c r="AU535" s="210" t="s">
        <v>82</v>
      </c>
      <c r="AV535" s="11" t="s">
        <v>75</v>
      </c>
      <c r="AW535" s="11" t="s">
        <v>34</v>
      </c>
      <c r="AX535" s="11" t="s">
        <v>70</v>
      </c>
      <c r="AY535" s="210" t="s">
        <v>149</v>
      </c>
    </row>
    <row r="536" spans="2:65" s="12" customFormat="1">
      <c r="B536" s="211"/>
      <c r="C536" s="212"/>
      <c r="D536" s="201" t="s">
        <v>158</v>
      </c>
      <c r="E536" s="213" t="s">
        <v>21</v>
      </c>
      <c r="F536" s="214" t="s">
        <v>573</v>
      </c>
      <c r="G536" s="212"/>
      <c r="H536" s="215">
        <v>6</v>
      </c>
      <c r="I536" s="216"/>
      <c r="J536" s="212"/>
      <c r="K536" s="212"/>
      <c r="L536" s="217"/>
      <c r="M536" s="218"/>
      <c r="N536" s="219"/>
      <c r="O536" s="219"/>
      <c r="P536" s="219"/>
      <c r="Q536" s="219"/>
      <c r="R536" s="219"/>
      <c r="S536" s="219"/>
      <c r="T536" s="220"/>
      <c r="AT536" s="221" t="s">
        <v>158</v>
      </c>
      <c r="AU536" s="221" t="s">
        <v>82</v>
      </c>
      <c r="AV536" s="12" t="s">
        <v>82</v>
      </c>
      <c r="AW536" s="12" t="s">
        <v>34</v>
      </c>
      <c r="AX536" s="12" t="s">
        <v>70</v>
      </c>
      <c r="AY536" s="221" t="s">
        <v>149</v>
      </c>
    </row>
    <row r="537" spans="2:65" s="13" customFormat="1">
      <c r="B537" s="222"/>
      <c r="C537" s="223"/>
      <c r="D537" s="224" t="s">
        <v>158</v>
      </c>
      <c r="E537" s="225" t="s">
        <v>21</v>
      </c>
      <c r="F537" s="226" t="s">
        <v>161</v>
      </c>
      <c r="G537" s="223"/>
      <c r="H537" s="227">
        <v>6</v>
      </c>
      <c r="I537" s="228"/>
      <c r="J537" s="223"/>
      <c r="K537" s="223"/>
      <c r="L537" s="229"/>
      <c r="M537" s="230"/>
      <c r="N537" s="231"/>
      <c r="O537" s="231"/>
      <c r="P537" s="231"/>
      <c r="Q537" s="231"/>
      <c r="R537" s="231"/>
      <c r="S537" s="231"/>
      <c r="T537" s="232"/>
      <c r="AT537" s="233" t="s">
        <v>158</v>
      </c>
      <c r="AU537" s="233" t="s">
        <v>82</v>
      </c>
      <c r="AV537" s="13" t="s">
        <v>156</v>
      </c>
      <c r="AW537" s="13" t="s">
        <v>34</v>
      </c>
      <c r="AX537" s="13" t="s">
        <v>75</v>
      </c>
      <c r="AY537" s="233" t="s">
        <v>149</v>
      </c>
    </row>
    <row r="538" spans="2:65" s="1" customFormat="1" ht="22.5" customHeight="1">
      <c r="B538" s="40"/>
      <c r="C538" s="237" t="s">
        <v>574</v>
      </c>
      <c r="D538" s="237" t="s">
        <v>245</v>
      </c>
      <c r="E538" s="238" t="s">
        <v>575</v>
      </c>
      <c r="F538" s="239" t="s">
        <v>576</v>
      </c>
      <c r="G538" s="240" t="s">
        <v>268</v>
      </c>
      <c r="H538" s="241">
        <v>1</v>
      </c>
      <c r="I538" s="242"/>
      <c r="J538" s="243">
        <f>ROUND(I538*H538,2)</f>
        <v>0</v>
      </c>
      <c r="K538" s="239" t="s">
        <v>155</v>
      </c>
      <c r="L538" s="244"/>
      <c r="M538" s="245" t="s">
        <v>21</v>
      </c>
      <c r="N538" s="246" t="s">
        <v>41</v>
      </c>
      <c r="O538" s="41"/>
      <c r="P538" s="196">
        <f>O538*H538</f>
        <v>0</v>
      </c>
      <c r="Q538" s="196">
        <v>1.1900000000000001E-2</v>
      </c>
      <c r="R538" s="196">
        <f>Q538*H538</f>
        <v>1.1900000000000001E-2</v>
      </c>
      <c r="S538" s="196">
        <v>0</v>
      </c>
      <c r="T538" s="197">
        <f>S538*H538</f>
        <v>0</v>
      </c>
      <c r="AR538" s="23" t="s">
        <v>203</v>
      </c>
      <c r="AT538" s="23" t="s">
        <v>245</v>
      </c>
      <c r="AU538" s="23" t="s">
        <v>82</v>
      </c>
      <c r="AY538" s="23" t="s">
        <v>149</v>
      </c>
      <c r="BE538" s="198">
        <f>IF(N538="základní",J538,0)</f>
        <v>0</v>
      </c>
      <c r="BF538" s="198">
        <f>IF(N538="snížená",J538,0)</f>
        <v>0</v>
      </c>
      <c r="BG538" s="198">
        <f>IF(N538="zákl. přenesená",J538,0)</f>
        <v>0</v>
      </c>
      <c r="BH538" s="198">
        <f>IF(N538="sníž. přenesená",J538,0)</f>
        <v>0</v>
      </c>
      <c r="BI538" s="198">
        <f>IF(N538="nulová",J538,0)</f>
        <v>0</v>
      </c>
      <c r="BJ538" s="23" t="s">
        <v>75</v>
      </c>
      <c r="BK538" s="198">
        <f>ROUND(I538*H538,2)</f>
        <v>0</v>
      </c>
      <c r="BL538" s="23" t="s">
        <v>156</v>
      </c>
      <c r="BM538" s="23" t="s">
        <v>577</v>
      </c>
    </row>
    <row r="539" spans="2:65" s="11" customFormat="1">
      <c r="B539" s="199"/>
      <c r="C539" s="200"/>
      <c r="D539" s="201" t="s">
        <v>158</v>
      </c>
      <c r="E539" s="202" t="s">
        <v>21</v>
      </c>
      <c r="F539" s="203" t="s">
        <v>578</v>
      </c>
      <c r="G539" s="200"/>
      <c r="H539" s="204" t="s">
        <v>21</v>
      </c>
      <c r="I539" s="205"/>
      <c r="J539" s="200"/>
      <c r="K539" s="200"/>
      <c r="L539" s="206"/>
      <c r="M539" s="207"/>
      <c r="N539" s="208"/>
      <c r="O539" s="208"/>
      <c r="P539" s="208"/>
      <c r="Q539" s="208"/>
      <c r="R539" s="208"/>
      <c r="S539" s="208"/>
      <c r="T539" s="209"/>
      <c r="AT539" s="210" t="s">
        <v>158</v>
      </c>
      <c r="AU539" s="210" t="s">
        <v>82</v>
      </c>
      <c r="AV539" s="11" t="s">
        <v>75</v>
      </c>
      <c r="AW539" s="11" t="s">
        <v>34</v>
      </c>
      <c r="AX539" s="11" t="s">
        <v>70</v>
      </c>
      <c r="AY539" s="210" t="s">
        <v>149</v>
      </c>
    </row>
    <row r="540" spans="2:65" s="12" customFormat="1">
      <c r="B540" s="211"/>
      <c r="C540" s="212"/>
      <c r="D540" s="201" t="s">
        <v>158</v>
      </c>
      <c r="E540" s="213" t="s">
        <v>21</v>
      </c>
      <c r="F540" s="214" t="s">
        <v>75</v>
      </c>
      <c r="G540" s="212"/>
      <c r="H540" s="215">
        <v>1</v>
      </c>
      <c r="I540" s="216"/>
      <c r="J540" s="212"/>
      <c r="K540" s="212"/>
      <c r="L540" s="217"/>
      <c r="M540" s="218"/>
      <c r="N540" s="219"/>
      <c r="O540" s="219"/>
      <c r="P540" s="219"/>
      <c r="Q540" s="219"/>
      <c r="R540" s="219"/>
      <c r="S540" s="219"/>
      <c r="T540" s="220"/>
      <c r="AT540" s="221" t="s">
        <v>158</v>
      </c>
      <c r="AU540" s="221" t="s">
        <v>82</v>
      </c>
      <c r="AV540" s="12" t="s">
        <v>82</v>
      </c>
      <c r="AW540" s="12" t="s">
        <v>34</v>
      </c>
      <c r="AX540" s="12" t="s">
        <v>70</v>
      </c>
      <c r="AY540" s="221" t="s">
        <v>149</v>
      </c>
    </row>
    <row r="541" spans="2:65" s="13" customFormat="1">
      <c r="B541" s="222"/>
      <c r="C541" s="223"/>
      <c r="D541" s="224" t="s">
        <v>158</v>
      </c>
      <c r="E541" s="225" t="s">
        <v>21</v>
      </c>
      <c r="F541" s="226" t="s">
        <v>161</v>
      </c>
      <c r="G541" s="223"/>
      <c r="H541" s="227">
        <v>1</v>
      </c>
      <c r="I541" s="228"/>
      <c r="J541" s="223"/>
      <c r="K541" s="223"/>
      <c r="L541" s="229"/>
      <c r="M541" s="230"/>
      <c r="N541" s="231"/>
      <c r="O541" s="231"/>
      <c r="P541" s="231"/>
      <c r="Q541" s="231"/>
      <c r="R541" s="231"/>
      <c r="S541" s="231"/>
      <c r="T541" s="232"/>
      <c r="AT541" s="233" t="s">
        <v>158</v>
      </c>
      <c r="AU541" s="233" t="s">
        <v>82</v>
      </c>
      <c r="AV541" s="13" t="s">
        <v>156</v>
      </c>
      <c r="AW541" s="13" t="s">
        <v>34</v>
      </c>
      <c r="AX541" s="13" t="s">
        <v>75</v>
      </c>
      <c r="AY541" s="233" t="s">
        <v>149</v>
      </c>
    </row>
    <row r="542" spans="2:65" s="1" customFormat="1" ht="22.5" customHeight="1">
      <c r="B542" s="40"/>
      <c r="C542" s="237" t="s">
        <v>579</v>
      </c>
      <c r="D542" s="237" t="s">
        <v>245</v>
      </c>
      <c r="E542" s="238" t="s">
        <v>580</v>
      </c>
      <c r="F542" s="239" t="s">
        <v>581</v>
      </c>
      <c r="G542" s="240" t="s">
        <v>268</v>
      </c>
      <c r="H542" s="241">
        <v>3</v>
      </c>
      <c r="I542" s="242"/>
      <c r="J542" s="243">
        <f>ROUND(I542*H542,2)</f>
        <v>0</v>
      </c>
      <c r="K542" s="239" t="s">
        <v>155</v>
      </c>
      <c r="L542" s="244"/>
      <c r="M542" s="245" t="s">
        <v>21</v>
      </c>
      <c r="N542" s="246" t="s">
        <v>41</v>
      </c>
      <c r="O542" s="41"/>
      <c r="P542" s="196">
        <f>O542*H542</f>
        <v>0</v>
      </c>
      <c r="Q542" s="196">
        <v>2.188E-2</v>
      </c>
      <c r="R542" s="196">
        <f>Q542*H542</f>
        <v>6.5640000000000004E-2</v>
      </c>
      <c r="S542" s="196">
        <v>0</v>
      </c>
      <c r="T542" s="197">
        <f>S542*H542</f>
        <v>0</v>
      </c>
      <c r="AR542" s="23" t="s">
        <v>203</v>
      </c>
      <c r="AT542" s="23" t="s">
        <v>245</v>
      </c>
      <c r="AU542" s="23" t="s">
        <v>82</v>
      </c>
      <c r="AY542" s="23" t="s">
        <v>149</v>
      </c>
      <c r="BE542" s="198">
        <f>IF(N542="základní",J542,0)</f>
        <v>0</v>
      </c>
      <c r="BF542" s="198">
        <f>IF(N542="snížená",J542,0)</f>
        <v>0</v>
      </c>
      <c r="BG542" s="198">
        <f>IF(N542="zákl. přenesená",J542,0)</f>
        <v>0</v>
      </c>
      <c r="BH542" s="198">
        <f>IF(N542="sníž. přenesená",J542,0)</f>
        <v>0</v>
      </c>
      <c r="BI542" s="198">
        <f>IF(N542="nulová",J542,0)</f>
        <v>0</v>
      </c>
      <c r="BJ542" s="23" t="s">
        <v>75</v>
      </c>
      <c r="BK542" s="198">
        <f>ROUND(I542*H542,2)</f>
        <v>0</v>
      </c>
      <c r="BL542" s="23" t="s">
        <v>156</v>
      </c>
      <c r="BM542" s="23" t="s">
        <v>582</v>
      </c>
    </row>
    <row r="543" spans="2:65" s="11" customFormat="1">
      <c r="B543" s="199"/>
      <c r="C543" s="200"/>
      <c r="D543" s="201" t="s">
        <v>158</v>
      </c>
      <c r="E543" s="202" t="s">
        <v>21</v>
      </c>
      <c r="F543" s="203" t="s">
        <v>583</v>
      </c>
      <c r="G543" s="200"/>
      <c r="H543" s="204" t="s">
        <v>21</v>
      </c>
      <c r="I543" s="205"/>
      <c r="J543" s="200"/>
      <c r="K543" s="200"/>
      <c r="L543" s="206"/>
      <c r="M543" s="207"/>
      <c r="N543" s="208"/>
      <c r="O543" s="208"/>
      <c r="P543" s="208"/>
      <c r="Q543" s="208"/>
      <c r="R543" s="208"/>
      <c r="S543" s="208"/>
      <c r="T543" s="209"/>
      <c r="AT543" s="210" t="s">
        <v>158</v>
      </c>
      <c r="AU543" s="210" t="s">
        <v>82</v>
      </c>
      <c r="AV543" s="11" t="s">
        <v>75</v>
      </c>
      <c r="AW543" s="11" t="s">
        <v>34</v>
      </c>
      <c r="AX543" s="11" t="s">
        <v>70</v>
      </c>
      <c r="AY543" s="210" t="s">
        <v>149</v>
      </c>
    </row>
    <row r="544" spans="2:65" s="12" customFormat="1">
      <c r="B544" s="211"/>
      <c r="C544" s="212"/>
      <c r="D544" s="201" t="s">
        <v>158</v>
      </c>
      <c r="E544" s="213" t="s">
        <v>21</v>
      </c>
      <c r="F544" s="214" t="s">
        <v>171</v>
      </c>
      <c r="G544" s="212"/>
      <c r="H544" s="215">
        <v>3</v>
      </c>
      <c r="I544" s="216"/>
      <c r="J544" s="212"/>
      <c r="K544" s="212"/>
      <c r="L544" s="217"/>
      <c r="M544" s="218"/>
      <c r="N544" s="219"/>
      <c r="O544" s="219"/>
      <c r="P544" s="219"/>
      <c r="Q544" s="219"/>
      <c r="R544" s="219"/>
      <c r="S544" s="219"/>
      <c r="T544" s="220"/>
      <c r="AT544" s="221" t="s">
        <v>158</v>
      </c>
      <c r="AU544" s="221" t="s">
        <v>82</v>
      </c>
      <c r="AV544" s="12" t="s">
        <v>82</v>
      </c>
      <c r="AW544" s="12" t="s">
        <v>34</v>
      </c>
      <c r="AX544" s="12" t="s">
        <v>70</v>
      </c>
      <c r="AY544" s="221" t="s">
        <v>149</v>
      </c>
    </row>
    <row r="545" spans="2:65" s="13" customFormat="1">
      <c r="B545" s="222"/>
      <c r="C545" s="223"/>
      <c r="D545" s="224" t="s">
        <v>158</v>
      </c>
      <c r="E545" s="225" t="s">
        <v>21</v>
      </c>
      <c r="F545" s="226" t="s">
        <v>161</v>
      </c>
      <c r="G545" s="223"/>
      <c r="H545" s="227">
        <v>3</v>
      </c>
      <c r="I545" s="228"/>
      <c r="J545" s="223"/>
      <c r="K545" s="223"/>
      <c r="L545" s="229"/>
      <c r="M545" s="230"/>
      <c r="N545" s="231"/>
      <c r="O545" s="231"/>
      <c r="P545" s="231"/>
      <c r="Q545" s="231"/>
      <c r="R545" s="231"/>
      <c r="S545" s="231"/>
      <c r="T545" s="232"/>
      <c r="AT545" s="233" t="s">
        <v>158</v>
      </c>
      <c r="AU545" s="233" t="s">
        <v>82</v>
      </c>
      <c r="AV545" s="13" t="s">
        <v>156</v>
      </c>
      <c r="AW545" s="13" t="s">
        <v>34</v>
      </c>
      <c r="AX545" s="13" t="s">
        <v>75</v>
      </c>
      <c r="AY545" s="233" t="s">
        <v>149</v>
      </c>
    </row>
    <row r="546" spans="2:65" s="1" customFormat="1" ht="22.5" customHeight="1">
      <c r="B546" s="40"/>
      <c r="C546" s="237" t="s">
        <v>584</v>
      </c>
      <c r="D546" s="237" t="s">
        <v>245</v>
      </c>
      <c r="E546" s="238" t="s">
        <v>585</v>
      </c>
      <c r="F546" s="239" t="s">
        <v>586</v>
      </c>
      <c r="G546" s="240" t="s">
        <v>268</v>
      </c>
      <c r="H546" s="241">
        <v>1</v>
      </c>
      <c r="I546" s="242"/>
      <c r="J546" s="243">
        <f>ROUND(I546*H546,2)</f>
        <v>0</v>
      </c>
      <c r="K546" s="239" t="s">
        <v>155</v>
      </c>
      <c r="L546" s="244"/>
      <c r="M546" s="245" t="s">
        <v>21</v>
      </c>
      <c r="N546" s="246" t="s">
        <v>41</v>
      </c>
      <c r="O546" s="41"/>
      <c r="P546" s="196">
        <f>O546*H546</f>
        <v>0</v>
      </c>
      <c r="Q546" s="196">
        <v>2.146E-2</v>
      </c>
      <c r="R546" s="196">
        <f>Q546*H546</f>
        <v>2.146E-2</v>
      </c>
      <c r="S546" s="196">
        <v>0</v>
      </c>
      <c r="T546" s="197">
        <f>S546*H546</f>
        <v>0</v>
      </c>
      <c r="AR546" s="23" t="s">
        <v>203</v>
      </c>
      <c r="AT546" s="23" t="s">
        <v>245</v>
      </c>
      <c r="AU546" s="23" t="s">
        <v>82</v>
      </c>
      <c r="AY546" s="23" t="s">
        <v>149</v>
      </c>
      <c r="BE546" s="198">
        <f>IF(N546="základní",J546,0)</f>
        <v>0</v>
      </c>
      <c r="BF546" s="198">
        <f>IF(N546="snížená",J546,0)</f>
        <v>0</v>
      </c>
      <c r="BG546" s="198">
        <f>IF(N546="zákl. přenesená",J546,0)</f>
        <v>0</v>
      </c>
      <c r="BH546" s="198">
        <f>IF(N546="sníž. přenesená",J546,0)</f>
        <v>0</v>
      </c>
      <c r="BI546" s="198">
        <f>IF(N546="nulová",J546,0)</f>
        <v>0</v>
      </c>
      <c r="BJ546" s="23" t="s">
        <v>75</v>
      </c>
      <c r="BK546" s="198">
        <f>ROUND(I546*H546,2)</f>
        <v>0</v>
      </c>
      <c r="BL546" s="23" t="s">
        <v>156</v>
      </c>
      <c r="BM546" s="23" t="s">
        <v>587</v>
      </c>
    </row>
    <row r="547" spans="2:65" s="11" customFormat="1">
      <c r="B547" s="199"/>
      <c r="C547" s="200"/>
      <c r="D547" s="201" t="s">
        <v>158</v>
      </c>
      <c r="E547" s="202" t="s">
        <v>21</v>
      </c>
      <c r="F547" s="203" t="s">
        <v>588</v>
      </c>
      <c r="G547" s="200"/>
      <c r="H547" s="204" t="s">
        <v>21</v>
      </c>
      <c r="I547" s="205"/>
      <c r="J547" s="200"/>
      <c r="K547" s="200"/>
      <c r="L547" s="206"/>
      <c r="M547" s="207"/>
      <c r="N547" s="208"/>
      <c r="O547" s="208"/>
      <c r="P547" s="208"/>
      <c r="Q547" s="208"/>
      <c r="R547" s="208"/>
      <c r="S547" s="208"/>
      <c r="T547" s="209"/>
      <c r="AT547" s="210" t="s">
        <v>158</v>
      </c>
      <c r="AU547" s="210" t="s">
        <v>82</v>
      </c>
      <c r="AV547" s="11" t="s">
        <v>75</v>
      </c>
      <c r="AW547" s="11" t="s">
        <v>34</v>
      </c>
      <c r="AX547" s="11" t="s">
        <v>70</v>
      </c>
      <c r="AY547" s="210" t="s">
        <v>149</v>
      </c>
    </row>
    <row r="548" spans="2:65" s="12" customFormat="1">
      <c r="B548" s="211"/>
      <c r="C548" s="212"/>
      <c r="D548" s="201" t="s">
        <v>158</v>
      </c>
      <c r="E548" s="213" t="s">
        <v>21</v>
      </c>
      <c r="F548" s="214" t="s">
        <v>75</v>
      </c>
      <c r="G548" s="212"/>
      <c r="H548" s="215">
        <v>1</v>
      </c>
      <c r="I548" s="216"/>
      <c r="J548" s="212"/>
      <c r="K548" s="212"/>
      <c r="L548" s="217"/>
      <c r="M548" s="218"/>
      <c r="N548" s="219"/>
      <c r="O548" s="219"/>
      <c r="P548" s="219"/>
      <c r="Q548" s="219"/>
      <c r="R548" s="219"/>
      <c r="S548" s="219"/>
      <c r="T548" s="220"/>
      <c r="AT548" s="221" t="s">
        <v>158</v>
      </c>
      <c r="AU548" s="221" t="s">
        <v>82</v>
      </c>
      <c r="AV548" s="12" t="s">
        <v>82</v>
      </c>
      <c r="AW548" s="12" t="s">
        <v>34</v>
      </c>
      <c r="AX548" s="12" t="s">
        <v>70</v>
      </c>
      <c r="AY548" s="221" t="s">
        <v>149</v>
      </c>
    </row>
    <row r="549" spans="2:65" s="13" customFormat="1">
      <c r="B549" s="222"/>
      <c r="C549" s="223"/>
      <c r="D549" s="224" t="s">
        <v>158</v>
      </c>
      <c r="E549" s="225" t="s">
        <v>21</v>
      </c>
      <c r="F549" s="226" t="s">
        <v>161</v>
      </c>
      <c r="G549" s="223"/>
      <c r="H549" s="227">
        <v>1</v>
      </c>
      <c r="I549" s="228"/>
      <c r="J549" s="223"/>
      <c r="K549" s="223"/>
      <c r="L549" s="229"/>
      <c r="M549" s="230"/>
      <c r="N549" s="231"/>
      <c r="O549" s="231"/>
      <c r="P549" s="231"/>
      <c r="Q549" s="231"/>
      <c r="R549" s="231"/>
      <c r="S549" s="231"/>
      <c r="T549" s="232"/>
      <c r="AT549" s="233" t="s">
        <v>158</v>
      </c>
      <c r="AU549" s="233" t="s">
        <v>82</v>
      </c>
      <c r="AV549" s="13" t="s">
        <v>156</v>
      </c>
      <c r="AW549" s="13" t="s">
        <v>34</v>
      </c>
      <c r="AX549" s="13" t="s">
        <v>75</v>
      </c>
      <c r="AY549" s="233" t="s">
        <v>149</v>
      </c>
    </row>
    <row r="550" spans="2:65" s="1" customFormat="1" ht="22.5" customHeight="1">
      <c r="B550" s="40"/>
      <c r="C550" s="237" t="s">
        <v>589</v>
      </c>
      <c r="D550" s="237" t="s">
        <v>245</v>
      </c>
      <c r="E550" s="238" t="s">
        <v>590</v>
      </c>
      <c r="F550" s="239" t="s">
        <v>591</v>
      </c>
      <c r="G550" s="240" t="s">
        <v>268</v>
      </c>
      <c r="H550" s="241">
        <v>1</v>
      </c>
      <c r="I550" s="242"/>
      <c r="J550" s="243">
        <f>ROUND(I550*H550,2)</f>
        <v>0</v>
      </c>
      <c r="K550" s="239" t="s">
        <v>21</v>
      </c>
      <c r="L550" s="244"/>
      <c r="M550" s="245" t="s">
        <v>21</v>
      </c>
      <c r="N550" s="246" t="s">
        <v>41</v>
      </c>
      <c r="O550" s="41"/>
      <c r="P550" s="196">
        <f>O550*H550</f>
        <v>0</v>
      </c>
      <c r="Q550" s="196">
        <v>1.9230000000000001E-2</v>
      </c>
      <c r="R550" s="196">
        <f>Q550*H550</f>
        <v>1.9230000000000001E-2</v>
      </c>
      <c r="S550" s="196">
        <v>0</v>
      </c>
      <c r="T550" s="197">
        <f>S550*H550</f>
        <v>0</v>
      </c>
      <c r="AR550" s="23" t="s">
        <v>203</v>
      </c>
      <c r="AT550" s="23" t="s">
        <v>245</v>
      </c>
      <c r="AU550" s="23" t="s">
        <v>82</v>
      </c>
      <c r="AY550" s="23" t="s">
        <v>149</v>
      </c>
      <c r="BE550" s="198">
        <f>IF(N550="základní",J550,0)</f>
        <v>0</v>
      </c>
      <c r="BF550" s="198">
        <f>IF(N550="snížená",J550,0)</f>
        <v>0</v>
      </c>
      <c r="BG550" s="198">
        <f>IF(N550="zákl. přenesená",J550,0)</f>
        <v>0</v>
      </c>
      <c r="BH550" s="198">
        <f>IF(N550="sníž. přenesená",J550,0)</f>
        <v>0</v>
      </c>
      <c r="BI550" s="198">
        <f>IF(N550="nulová",J550,0)</f>
        <v>0</v>
      </c>
      <c r="BJ550" s="23" t="s">
        <v>75</v>
      </c>
      <c r="BK550" s="198">
        <f>ROUND(I550*H550,2)</f>
        <v>0</v>
      </c>
      <c r="BL550" s="23" t="s">
        <v>156</v>
      </c>
      <c r="BM550" s="23" t="s">
        <v>592</v>
      </c>
    </row>
    <row r="551" spans="2:65" s="11" customFormat="1">
      <c r="B551" s="199"/>
      <c r="C551" s="200"/>
      <c r="D551" s="201" t="s">
        <v>158</v>
      </c>
      <c r="E551" s="202" t="s">
        <v>21</v>
      </c>
      <c r="F551" s="203" t="s">
        <v>593</v>
      </c>
      <c r="G551" s="200"/>
      <c r="H551" s="204" t="s">
        <v>21</v>
      </c>
      <c r="I551" s="205"/>
      <c r="J551" s="200"/>
      <c r="K551" s="200"/>
      <c r="L551" s="206"/>
      <c r="M551" s="207"/>
      <c r="N551" s="208"/>
      <c r="O551" s="208"/>
      <c r="P551" s="208"/>
      <c r="Q551" s="208"/>
      <c r="R551" s="208"/>
      <c r="S551" s="208"/>
      <c r="T551" s="209"/>
      <c r="AT551" s="210" t="s">
        <v>158</v>
      </c>
      <c r="AU551" s="210" t="s">
        <v>82</v>
      </c>
      <c r="AV551" s="11" t="s">
        <v>75</v>
      </c>
      <c r="AW551" s="11" t="s">
        <v>34</v>
      </c>
      <c r="AX551" s="11" t="s">
        <v>70</v>
      </c>
      <c r="AY551" s="210" t="s">
        <v>149</v>
      </c>
    </row>
    <row r="552" spans="2:65" s="12" customFormat="1">
      <c r="B552" s="211"/>
      <c r="C552" s="212"/>
      <c r="D552" s="201" t="s">
        <v>158</v>
      </c>
      <c r="E552" s="213" t="s">
        <v>21</v>
      </c>
      <c r="F552" s="214" t="s">
        <v>75</v>
      </c>
      <c r="G552" s="212"/>
      <c r="H552" s="215">
        <v>1</v>
      </c>
      <c r="I552" s="216"/>
      <c r="J552" s="212"/>
      <c r="K552" s="212"/>
      <c r="L552" s="217"/>
      <c r="M552" s="218"/>
      <c r="N552" s="219"/>
      <c r="O552" s="219"/>
      <c r="P552" s="219"/>
      <c r="Q552" s="219"/>
      <c r="R552" s="219"/>
      <c r="S552" s="219"/>
      <c r="T552" s="220"/>
      <c r="AT552" s="221" t="s">
        <v>158</v>
      </c>
      <c r="AU552" s="221" t="s">
        <v>82</v>
      </c>
      <c r="AV552" s="12" t="s">
        <v>82</v>
      </c>
      <c r="AW552" s="12" t="s">
        <v>34</v>
      </c>
      <c r="AX552" s="12" t="s">
        <v>70</v>
      </c>
      <c r="AY552" s="221" t="s">
        <v>149</v>
      </c>
    </row>
    <row r="553" spans="2:65" s="13" customFormat="1">
      <c r="B553" s="222"/>
      <c r="C553" s="223"/>
      <c r="D553" s="201" t="s">
        <v>158</v>
      </c>
      <c r="E553" s="247" t="s">
        <v>21</v>
      </c>
      <c r="F553" s="248" t="s">
        <v>161</v>
      </c>
      <c r="G553" s="223"/>
      <c r="H553" s="249">
        <v>1</v>
      </c>
      <c r="I553" s="228"/>
      <c r="J553" s="223"/>
      <c r="K553" s="223"/>
      <c r="L553" s="229"/>
      <c r="M553" s="230"/>
      <c r="N553" s="231"/>
      <c r="O553" s="231"/>
      <c r="P553" s="231"/>
      <c r="Q553" s="231"/>
      <c r="R553" s="231"/>
      <c r="S553" s="231"/>
      <c r="T553" s="232"/>
      <c r="AT553" s="233" t="s">
        <v>158</v>
      </c>
      <c r="AU553" s="233" t="s">
        <v>82</v>
      </c>
      <c r="AV553" s="13" t="s">
        <v>156</v>
      </c>
      <c r="AW553" s="13" t="s">
        <v>34</v>
      </c>
      <c r="AX553" s="13" t="s">
        <v>75</v>
      </c>
      <c r="AY553" s="233" t="s">
        <v>149</v>
      </c>
    </row>
    <row r="554" spans="2:65" s="10" customFormat="1" ht="29.85" customHeight="1">
      <c r="B554" s="170"/>
      <c r="C554" s="171"/>
      <c r="D554" s="184" t="s">
        <v>69</v>
      </c>
      <c r="E554" s="185" t="s">
        <v>207</v>
      </c>
      <c r="F554" s="185" t="s">
        <v>594</v>
      </c>
      <c r="G554" s="171"/>
      <c r="H554" s="171"/>
      <c r="I554" s="174"/>
      <c r="J554" s="186">
        <f>BK554</f>
        <v>0</v>
      </c>
      <c r="K554" s="171"/>
      <c r="L554" s="176"/>
      <c r="M554" s="177"/>
      <c r="N554" s="178"/>
      <c r="O554" s="178"/>
      <c r="P554" s="179">
        <f>SUM(P555:P587)</f>
        <v>0</v>
      </c>
      <c r="Q554" s="178"/>
      <c r="R554" s="179">
        <f>SUM(R555:R587)</f>
        <v>10.236476</v>
      </c>
      <c r="S554" s="178"/>
      <c r="T554" s="180">
        <f>SUM(T555:T587)</f>
        <v>0</v>
      </c>
      <c r="AR554" s="181" t="s">
        <v>75</v>
      </c>
      <c r="AT554" s="182" t="s">
        <v>69</v>
      </c>
      <c r="AU554" s="182" t="s">
        <v>75</v>
      </c>
      <c r="AY554" s="181" t="s">
        <v>149</v>
      </c>
      <c r="BK554" s="183">
        <f>SUM(BK555:BK587)</f>
        <v>0</v>
      </c>
    </row>
    <row r="555" spans="2:65" s="1" customFormat="1" ht="44.25" customHeight="1">
      <c r="B555" s="40"/>
      <c r="C555" s="187" t="s">
        <v>595</v>
      </c>
      <c r="D555" s="187" t="s">
        <v>151</v>
      </c>
      <c r="E555" s="188" t="s">
        <v>596</v>
      </c>
      <c r="F555" s="189" t="s">
        <v>597</v>
      </c>
      <c r="G555" s="190" t="s">
        <v>261</v>
      </c>
      <c r="H555" s="191">
        <v>44</v>
      </c>
      <c r="I555" s="192"/>
      <c r="J555" s="193">
        <f>ROUND(I555*H555,2)</f>
        <v>0</v>
      </c>
      <c r="K555" s="189" t="s">
        <v>155</v>
      </c>
      <c r="L555" s="60"/>
      <c r="M555" s="194" t="s">
        <v>21</v>
      </c>
      <c r="N555" s="195" t="s">
        <v>41</v>
      </c>
      <c r="O555" s="41"/>
      <c r="P555" s="196">
        <f>O555*H555</f>
        <v>0</v>
      </c>
      <c r="Q555" s="196">
        <v>0.1295</v>
      </c>
      <c r="R555" s="196">
        <f>Q555*H555</f>
        <v>5.6980000000000004</v>
      </c>
      <c r="S555" s="196">
        <v>0</v>
      </c>
      <c r="T555" s="197">
        <f>S555*H555</f>
        <v>0</v>
      </c>
      <c r="AR555" s="23" t="s">
        <v>156</v>
      </c>
      <c r="AT555" s="23" t="s">
        <v>151</v>
      </c>
      <c r="AU555" s="23" t="s">
        <v>82</v>
      </c>
      <c r="AY555" s="23" t="s">
        <v>149</v>
      </c>
      <c r="BE555" s="198">
        <f>IF(N555="základní",J555,0)</f>
        <v>0</v>
      </c>
      <c r="BF555" s="198">
        <f>IF(N555="snížená",J555,0)</f>
        <v>0</v>
      </c>
      <c r="BG555" s="198">
        <f>IF(N555="zákl. přenesená",J555,0)</f>
        <v>0</v>
      </c>
      <c r="BH555" s="198">
        <f>IF(N555="sníž. přenesená",J555,0)</f>
        <v>0</v>
      </c>
      <c r="BI555" s="198">
        <f>IF(N555="nulová",J555,0)</f>
        <v>0</v>
      </c>
      <c r="BJ555" s="23" t="s">
        <v>75</v>
      </c>
      <c r="BK555" s="198">
        <f>ROUND(I555*H555,2)</f>
        <v>0</v>
      </c>
      <c r="BL555" s="23" t="s">
        <v>156</v>
      </c>
      <c r="BM555" s="23" t="s">
        <v>598</v>
      </c>
    </row>
    <row r="556" spans="2:65" s="11" customFormat="1">
      <c r="B556" s="199"/>
      <c r="C556" s="200"/>
      <c r="D556" s="201" t="s">
        <v>158</v>
      </c>
      <c r="E556" s="202" t="s">
        <v>21</v>
      </c>
      <c r="F556" s="203" t="s">
        <v>599</v>
      </c>
      <c r="G556" s="200"/>
      <c r="H556" s="204" t="s">
        <v>21</v>
      </c>
      <c r="I556" s="205"/>
      <c r="J556" s="200"/>
      <c r="K556" s="200"/>
      <c r="L556" s="206"/>
      <c r="M556" s="207"/>
      <c r="N556" s="208"/>
      <c r="O556" s="208"/>
      <c r="P556" s="208"/>
      <c r="Q556" s="208"/>
      <c r="R556" s="208"/>
      <c r="S556" s="208"/>
      <c r="T556" s="209"/>
      <c r="AT556" s="210" t="s">
        <v>158</v>
      </c>
      <c r="AU556" s="210" t="s">
        <v>82</v>
      </c>
      <c r="AV556" s="11" t="s">
        <v>75</v>
      </c>
      <c r="AW556" s="11" t="s">
        <v>34</v>
      </c>
      <c r="AX556" s="11" t="s">
        <v>70</v>
      </c>
      <c r="AY556" s="210" t="s">
        <v>149</v>
      </c>
    </row>
    <row r="557" spans="2:65" s="12" customFormat="1">
      <c r="B557" s="211"/>
      <c r="C557" s="212"/>
      <c r="D557" s="201" t="s">
        <v>158</v>
      </c>
      <c r="E557" s="213" t="s">
        <v>21</v>
      </c>
      <c r="F557" s="214" t="s">
        <v>600</v>
      </c>
      <c r="G557" s="212"/>
      <c r="H557" s="215">
        <v>44</v>
      </c>
      <c r="I557" s="216"/>
      <c r="J557" s="212"/>
      <c r="K557" s="212"/>
      <c r="L557" s="217"/>
      <c r="M557" s="218"/>
      <c r="N557" s="219"/>
      <c r="O557" s="219"/>
      <c r="P557" s="219"/>
      <c r="Q557" s="219"/>
      <c r="R557" s="219"/>
      <c r="S557" s="219"/>
      <c r="T557" s="220"/>
      <c r="AT557" s="221" t="s">
        <v>158</v>
      </c>
      <c r="AU557" s="221" t="s">
        <v>82</v>
      </c>
      <c r="AV557" s="12" t="s">
        <v>82</v>
      </c>
      <c r="AW557" s="12" t="s">
        <v>34</v>
      </c>
      <c r="AX557" s="12" t="s">
        <v>70</v>
      </c>
      <c r="AY557" s="221" t="s">
        <v>149</v>
      </c>
    </row>
    <row r="558" spans="2:65" s="13" customFormat="1">
      <c r="B558" s="222"/>
      <c r="C558" s="223"/>
      <c r="D558" s="224" t="s">
        <v>158</v>
      </c>
      <c r="E558" s="225" t="s">
        <v>21</v>
      </c>
      <c r="F558" s="226" t="s">
        <v>161</v>
      </c>
      <c r="G558" s="223"/>
      <c r="H558" s="227">
        <v>44</v>
      </c>
      <c r="I558" s="228"/>
      <c r="J558" s="223"/>
      <c r="K558" s="223"/>
      <c r="L558" s="229"/>
      <c r="M558" s="230"/>
      <c r="N558" s="231"/>
      <c r="O558" s="231"/>
      <c r="P558" s="231"/>
      <c r="Q558" s="231"/>
      <c r="R558" s="231"/>
      <c r="S558" s="231"/>
      <c r="T558" s="232"/>
      <c r="AT558" s="233" t="s">
        <v>158</v>
      </c>
      <c r="AU558" s="233" t="s">
        <v>82</v>
      </c>
      <c r="AV558" s="13" t="s">
        <v>156</v>
      </c>
      <c r="AW558" s="13" t="s">
        <v>34</v>
      </c>
      <c r="AX558" s="13" t="s">
        <v>75</v>
      </c>
      <c r="AY558" s="233" t="s">
        <v>149</v>
      </c>
    </row>
    <row r="559" spans="2:65" s="1" customFormat="1" ht="22.5" customHeight="1">
      <c r="B559" s="40"/>
      <c r="C559" s="237" t="s">
        <v>601</v>
      </c>
      <c r="D559" s="237" t="s">
        <v>245</v>
      </c>
      <c r="E559" s="238" t="s">
        <v>602</v>
      </c>
      <c r="F559" s="239" t="s">
        <v>603</v>
      </c>
      <c r="G559" s="240" t="s">
        <v>268</v>
      </c>
      <c r="H559" s="241">
        <v>48.4</v>
      </c>
      <c r="I559" s="242"/>
      <c r="J559" s="243">
        <f>ROUND(I559*H559,2)</f>
        <v>0</v>
      </c>
      <c r="K559" s="239" t="s">
        <v>155</v>
      </c>
      <c r="L559" s="244"/>
      <c r="M559" s="245" t="s">
        <v>21</v>
      </c>
      <c r="N559" s="246" t="s">
        <v>41</v>
      </c>
      <c r="O559" s="41"/>
      <c r="P559" s="196">
        <f>O559*H559</f>
        <v>0</v>
      </c>
      <c r="Q559" s="196">
        <v>3.3500000000000002E-2</v>
      </c>
      <c r="R559" s="196">
        <f>Q559*H559</f>
        <v>1.6214</v>
      </c>
      <c r="S559" s="196">
        <v>0</v>
      </c>
      <c r="T559" s="197">
        <f>S559*H559</f>
        <v>0</v>
      </c>
      <c r="AR559" s="23" t="s">
        <v>203</v>
      </c>
      <c r="AT559" s="23" t="s">
        <v>245</v>
      </c>
      <c r="AU559" s="23" t="s">
        <v>82</v>
      </c>
      <c r="AY559" s="23" t="s">
        <v>149</v>
      </c>
      <c r="BE559" s="198">
        <f>IF(N559="základní",J559,0)</f>
        <v>0</v>
      </c>
      <c r="BF559" s="198">
        <f>IF(N559="snížená",J559,0)</f>
        <v>0</v>
      </c>
      <c r="BG559" s="198">
        <f>IF(N559="zákl. přenesená",J559,0)</f>
        <v>0</v>
      </c>
      <c r="BH559" s="198">
        <f>IF(N559="sníž. přenesená",J559,0)</f>
        <v>0</v>
      </c>
      <c r="BI559" s="198">
        <f>IF(N559="nulová",J559,0)</f>
        <v>0</v>
      </c>
      <c r="BJ559" s="23" t="s">
        <v>75</v>
      </c>
      <c r="BK559" s="198">
        <f>ROUND(I559*H559,2)</f>
        <v>0</v>
      </c>
      <c r="BL559" s="23" t="s">
        <v>156</v>
      </c>
      <c r="BM559" s="23" t="s">
        <v>604</v>
      </c>
    </row>
    <row r="560" spans="2:65" s="11" customFormat="1">
      <c r="B560" s="199"/>
      <c r="C560" s="200"/>
      <c r="D560" s="201" t="s">
        <v>158</v>
      </c>
      <c r="E560" s="202" t="s">
        <v>21</v>
      </c>
      <c r="F560" s="203" t="s">
        <v>406</v>
      </c>
      <c r="G560" s="200"/>
      <c r="H560" s="204" t="s">
        <v>21</v>
      </c>
      <c r="I560" s="205"/>
      <c r="J560" s="200"/>
      <c r="K560" s="200"/>
      <c r="L560" s="206"/>
      <c r="M560" s="207"/>
      <c r="N560" s="208"/>
      <c r="O560" s="208"/>
      <c r="P560" s="208"/>
      <c r="Q560" s="208"/>
      <c r="R560" s="208"/>
      <c r="S560" s="208"/>
      <c r="T560" s="209"/>
      <c r="AT560" s="210" t="s">
        <v>158</v>
      </c>
      <c r="AU560" s="210" t="s">
        <v>82</v>
      </c>
      <c r="AV560" s="11" t="s">
        <v>75</v>
      </c>
      <c r="AW560" s="11" t="s">
        <v>34</v>
      </c>
      <c r="AX560" s="11" t="s">
        <v>70</v>
      </c>
      <c r="AY560" s="210" t="s">
        <v>149</v>
      </c>
    </row>
    <row r="561" spans="2:65" s="12" customFormat="1">
      <c r="B561" s="211"/>
      <c r="C561" s="212"/>
      <c r="D561" s="201" t="s">
        <v>158</v>
      </c>
      <c r="E561" s="213" t="s">
        <v>21</v>
      </c>
      <c r="F561" s="214" t="s">
        <v>605</v>
      </c>
      <c r="G561" s="212"/>
      <c r="H561" s="215">
        <v>48.4</v>
      </c>
      <c r="I561" s="216"/>
      <c r="J561" s="212"/>
      <c r="K561" s="212"/>
      <c r="L561" s="217"/>
      <c r="M561" s="218"/>
      <c r="N561" s="219"/>
      <c r="O561" s="219"/>
      <c r="P561" s="219"/>
      <c r="Q561" s="219"/>
      <c r="R561" s="219"/>
      <c r="S561" s="219"/>
      <c r="T561" s="220"/>
      <c r="AT561" s="221" t="s">
        <v>158</v>
      </c>
      <c r="AU561" s="221" t="s">
        <v>82</v>
      </c>
      <c r="AV561" s="12" t="s">
        <v>82</v>
      </c>
      <c r="AW561" s="12" t="s">
        <v>34</v>
      </c>
      <c r="AX561" s="12" t="s">
        <v>70</v>
      </c>
      <c r="AY561" s="221" t="s">
        <v>149</v>
      </c>
    </row>
    <row r="562" spans="2:65" s="13" customFormat="1">
      <c r="B562" s="222"/>
      <c r="C562" s="223"/>
      <c r="D562" s="224" t="s">
        <v>158</v>
      </c>
      <c r="E562" s="225" t="s">
        <v>21</v>
      </c>
      <c r="F562" s="226" t="s">
        <v>161</v>
      </c>
      <c r="G562" s="223"/>
      <c r="H562" s="227">
        <v>48.4</v>
      </c>
      <c r="I562" s="228"/>
      <c r="J562" s="223"/>
      <c r="K562" s="223"/>
      <c r="L562" s="229"/>
      <c r="M562" s="230"/>
      <c r="N562" s="231"/>
      <c r="O562" s="231"/>
      <c r="P562" s="231"/>
      <c r="Q562" s="231"/>
      <c r="R562" s="231"/>
      <c r="S562" s="231"/>
      <c r="T562" s="232"/>
      <c r="AT562" s="233" t="s">
        <v>158</v>
      </c>
      <c r="AU562" s="233" t="s">
        <v>82</v>
      </c>
      <c r="AV562" s="13" t="s">
        <v>156</v>
      </c>
      <c r="AW562" s="13" t="s">
        <v>34</v>
      </c>
      <c r="AX562" s="13" t="s">
        <v>75</v>
      </c>
      <c r="AY562" s="233" t="s">
        <v>149</v>
      </c>
    </row>
    <row r="563" spans="2:65" s="1" customFormat="1" ht="31.5" customHeight="1">
      <c r="B563" s="40"/>
      <c r="C563" s="187" t="s">
        <v>606</v>
      </c>
      <c r="D563" s="187" t="s">
        <v>151</v>
      </c>
      <c r="E563" s="188" t="s">
        <v>607</v>
      </c>
      <c r="F563" s="189" t="s">
        <v>608</v>
      </c>
      <c r="G563" s="190" t="s">
        <v>154</v>
      </c>
      <c r="H563" s="191">
        <v>1.1000000000000001</v>
      </c>
      <c r="I563" s="192"/>
      <c r="J563" s="193">
        <f>ROUND(I563*H563,2)</f>
        <v>0</v>
      </c>
      <c r="K563" s="189" t="s">
        <v>155</v>
      </c>
      <c r="L563" s="60"/>
      <c r="M563" s="194" t="s">
        <v>21</v>
      </c>
      <c r="N563" s="195" t="s">
        <v>41</v>
      </c>
      <c r="O563" s="41"/>
      <c r="P563" s="196">
        <f>O563*H563</f>
        <v>0</v>
      </c>
      <c r="Q563" s="196">
        <v>2.2563399999999998</v>
      </c>
      <c r="R563" s="196">
        <f>Q563*H563</f>
        <v>2.4819740000000001</v>
      </c>
      <c r="S563" s="196">
        <v>0</v>
      </c>
      <c r="T563" s="197">
        <f>S563*H563</f>
        <v>0</v>
      </c>
      <c r="AR563" s="23" t="s">
        <v>156</v>
      </c>
      <c r="AT563" s="23" t="s">
        <v>151</v>
      </c>
      <c r="AU563" s="23" t="s">
        <v>82</v>
      </c>
      <c r="AY563" s="23" t="s">
        <v>149</v>
      </c>
      <c r="BE563" s="198">
        <f>IF(N563="základní",J563,0)</f>
        <v>0</v>
      </c>
      <c r="BF563" s="198">
        <f>IF(N563="snížená",J563,0)</f>
        <v>0</v>
      </c>
      <c r="BG563" s="198">
        <f>IF(N563="zákl. přenesená",J563,0)</f>
        <v>0</v>
      </c>
      <c r="BH563" s="198">
        <f>IF(N563="sníž. přenesená",J563,0)</f>
        <v>0</v>
      </c>
      <c r="BI563" s="198">
        <f>IF(N563="nulová",J563,0)</f>
        <v>0</v>
      </c>
      <c r="BJ563" s="23" t="s">
        <v>75</v>
      </c>
      <c r="BK563" s="198">
        <f>ROUND(I563*H563,2)</f>
        <v>0</v>
      </c>
      <c r="BL563" s="23" t="s">
        <v>156</v>
      </c>
      <c r="BM563" s="23" t="s">
        <v>609</v>
      </c>
    </row>
    <row r="564" spans="2:65" s="11" customFormat="1">
      <c r="B564" s="199"/>
      <c r="C564" s="200"/>
      <c r="D564" s="201" t="s">
        <v>158</v>
      </c>
      <c r="E564" s="202" t="s">
        <v>21</v>
      </c>
      <c r="F564" s="203" t="s">
        <v>610</v>
      </c>
      <c r="G564" s="200"/>
      <c r="H564" s="204" t="s">
        <v>21</v>
      </c>
      <c r="I564" s="205"/>
      <c r="J564" s="200"/>
      <c r="K564" s="200"/>
      <c r="L564" s="206"/>
      <c r="M564" s="207"/>
      <c r="N564" s="208"/>
      <c r="O564" s="208"/>
      <c r="P564" s="208"/>
      <c r="Q564" s="208"/>
      <c r="R564" s="208"/>
      <c r="S564" s="208"/>
      <c r="T564" s="209"/>
      <c r="AT564" s="210" t="s">
        <v>158</v>
      </c>
      <c r="AU564" s="210" t="s">
        <v>82</v>
      </c>
      <c r="AV564" s="11" t="s">
        <v>75</v>
      </c>
      <c r="AW564" s="11" t="s">
        <v>34</v>
      </c>
      <c r="AX564" s="11" t="s">
        <v>70</v>
      </c>
      <c r="AY564" s="210" t="s">
        <v>149</v>
      </c>
    </row>
    <row r="565" spans="2:65" s="12" customFormat="1">
      <c r="B565" s="211"/>
      <c r="C565" s="212"/>
      <c r="D565" s="201" t="s">
        <v>158</v>
      </c>
      <c r="E565" s="213" t="s">
        <v>21</v>
      </c>
      <c r="F565" s="214" t="s">
        <v>611</v>
      </c>
      <c r="G565" s="212"/>
      <c r="H565" s="215">
        <v>1.1000000000000001</v>
      </c>
      <c r="I565" s="216"/>
      <c r="J565" s="212"/>
      <c r="K565" s="212"/>
      <c r="L565" s="217"/>
      <c r="M565" s="218"/>
      <c r="N565" s="219"/>
      <c r="O565" s="219"/>
      <c r="P565" s="219"/>
      <c r="Q565" s="219"/>
      <c r="R565" s="219"/>
      <c r="S565" s="219"/>
      <c r="T565" s="220"/>
      <c r="AT565" s="221" t="s">
        <v>158</v>
      </c>
      <c r="AU565" s="221" t="s">
        <v>82</v>
      </c>
      <c r="AV565" s="12" t="s">
        <v>82</v>
      </c>
      <c r="AW565" s="12" t="s">
        <v>34</v>
      </c>
      <c r="AX565" s="12" t="s">
        <v>70</v>
      </c>
      <c r="AY565" s="221" t="s">
        <v>149</v>
      </c>
    </row>
    <row r="566" spans="2:65" s="13" customFormat="1">
      <c r="B566" s="222"/>
      <c r="C566" s="223"/>
      <c r="D566" s="224" t="s">
        <v>158</v>
      </c>
      <c r="E566" s="225" t="s">
        <v>21</v>
      </c>
      <c r="F566" s="226" t="s">
        <v>161</v>
      </c>
      <c r="G566" s="223"/>
      <c r="H566" s="227">
        <v>1.1000000000000001</v>
      </c>
      <c r="I566" s="228"/>
      <c r="J566" s="223"/>
      <c r="K566" s="223"/>
      <c r="L566" s="229"/>
      <c r="M566" s="230"/>
      <c r="N566" s="231"/>
      <c r="O566" s="231"/>
      <c r="P566" s="231"/>
      <c r="Q566" s="231"/>
      <c r="R566" s="231"/>
      <c r="S566" s="231"/>
      <c r="T566" s="232"/>
      <c r="AT566" s="233" t="s">
        <v>158</v>
      </c>
      <c r="AU566" s="233" t="s">
        <v>82</v>
      </c>
      <c r="AV566" s="13" t="s">
        <v>156</v>
      </c>
      <c r="AW566" s="13" t="s">
        <v>34</v>
      </c>
      <c r="AX566" s="13" t="s">
        <v>75</v>
      </c>
      <c r="AY566" s="233" t="s">
        <v>149</v>
      </c>
    </row>
    <row r="567" spans="2:65" s="1" customFormat="1" ht="31.5" customHeight="1">
      <c r="B567" s="40"/>
      <c r="C567" s="187" t="s">
        <v>612</v>
      </c>
      <c r="D567" s="187" t="s">
        <v>151</v>
      </c>
      <c r="E567" s="188" t="s">
        <v>613</v>
      </c>
      <c r="F567" s="189" t="s">
        <v>614</v>
      </c>
      <c r="G567" s="190" t="s">
        <v>253</v>
      </c>
      <c r="H567" s="191">
        <v>307.24700000000001</v>
      </c>
      <c r="I567" s="192"/>
      <c r="J567" s="193">
        <f>ROUND(I567*H567,2)</f>
        <v>0</v>
      </c>
      <c r="K567" s="189" t="s">
        <v>155</v>
      </c>
      <c r="L567" s="60"/>
      <c r="M567" s="194" t="s">
        <v>21</v>
      </c>
      <c r="N567" s="195" t="s">
        <v>41</v>
      </c>
      <c r="O567" s="41"/>
      <c r="P567" s="196">
        <f>O567*H567</f>
        <v>0</v>
      </c>
      <c r="Q567" s="196">
        <v>0</v>
      </c>
      <c r="R567" s="196">
        <f>Q567*H567</f>
        <v>0</v>
      </c>
      <c r="S567" s="196">
        <v>0</v>
      </c>
      <c r="T567" s="197">
        <f>S567*H567</f>
        <v>0</v>
      </c>
      <c r="AR567" s="23" t="s">
        <v>156</v>
      </c>
      <c r="AT567" s="23" t="s">
        <v>151</v>
      </c>
      <c r="AU567" s="23" t="s">
        <v>82</v>
      </c>
      <c r="AY567" s="23" t="s">
        <v>149</v>
      </c>
      <c r="BE567" s="198">
        <f>IF(N567="základní",J567,0)</f>
        <v>0</v>
      </c>
      <c r="BF567" s="198">
        <f>IF(N567="snížená",J567,0)</f>
        <v>0</v>
      </c>
      <c r="BG567" s="198">
        <f>IF(N567="zákl. přenesená",J567,0)</f>
        <v>0</v>
      </c>
      <c r="BH567" s="198">
        <f>IF(N567="sníž. přenesená",J567,0)</f>
        <v>0</v>
      </c>
      <c r="BI567" s="198">
        <f>IF(N567="nulová",J567,0)</f>
        <v>0</v>
      </c>
      <c r="BJ567" s="23" t="s">
        <v>75</v>
      </c>
      <c r="BK567" s="198">
        <f>ROUND(I567*H567,2)</f>
        <v>0</v>
      </c>
      <c r="BL567" s="23" t="s">
        <v>156</v>
      </c>
      <c r="BM567" s="23" t="s">
        <v>615</v>
      </c>
    </row>
    <row r="568" spans="2:65" s="12" customFormat="1" ht="27">
      <c r="B568" s="211"/>
      <c r="C568" s="212"/>
      <c r="D568" s="201" t="s">
        <v>158</v>
      </c>
      <c r="E568" s="213" t="s">
        <v>21</v>
      </c>
      <c r="F568" s="214" t="s">
        <v>616</v>
      </c>
      <c r="G568" s="212"/>
      <c r="H568" s="215">
        <v>307.24700000000001</v>
      </c>
      <c r="I568" s="216"/>
      <c r="J568" s="212"/>
      <c r="K568" s="212"/>
      <c r="L568" s="217"/>
      <c r="M568" s="218"/>
      <c r="N568" s="219"/>
      <c r="O568" s="219"/>
      <c r="P568" s="219"/>
      <c r="Q568" s="219"/>
      <c r="R568" s="219"/>
      <c r="S568" s="219"/>
      <c r="T568" s="220"/>
      <c r="AT568" s="221" t="s">
        <v>158</v>
      </c>
      <c r="AU568" s="221" t="s">
        <v>82</v>
      </c>
      <c r="AV568" s="12" t="s">
        <v>82</v>
      </c>
      <c r="AW568" s="12" t="s">
        <v>34</v>
      </c>
      <c r="AX568" s="12" t="s">
        <v>70</v>
      </c>
      <c r="AY568" s="221" t="s">
        <v>149</v>
      </c>
    </row>
    <row r="569" spans="2:65" s="13" customFormat="1">
      <c r="B569" s="222"/>
      <c r="C569" s="223"/>
      <c r="D569" s="224" t="s">
        <v>158</v>
      </c>
      <c r="E569" s="225" t="s">
        <v>21</v>
      </c>
      <c r="F569" s="226" t="s">
        <v>161</v>
      </c>
      <c r="G569" s="223"/>
      <c r="H569" s="227">
        <v>307.24700000000001</v>
      </c>
      <c r="I569" s="228"/>
      <c r="J569" s="223"/>
      <c r="K569" s="223"/>
      <c r="L569" s="229"/>
      <c r="M569" s="230"/>
      <c r="N569" s="231"/>
      <c r="O569" s="231"/>
      <c r="P569" s="231"/>
      <c r="Q569" s="231"/>
      <c r="R569" s="231"/>
      <c r="S569" s="231"/>
      <c r="T569" s="232"/>
      <c r="AT569" s="233" t="s">
        <v>158</v>
      </c>
      <c r="AU569" s="233" t="s">
        <v>82</v>
      </c>
      <c r="AV569" s="13" t="s">
        <v>156</v>
      </c>
      <c r="AW569" s="13" t="s">
        <v>34</v>
      </c>
      <c r="AX569" s="13" t="s">
        <v>75</v>
      </c>
      <c r="AY569" s="233" t="s">
        <v>149</v>
      </c>
    </row>
    <row r="570" spans="2:65" s="1" customFormat="1" ht="44.25" customHeight="1">
      <c r="B570" s="40"/>
      <c r="C570" s="187" t="s">
        <v>617</v>
      </c>
      <c r="D570" s="187" t="s">
        <v>151</v>
      </c>
      <c r="E570" s="188" t="s">
        <v>618</v>
      </c>
      <c r="F570" s="189" t="s">
        <v>619</v>
      </c>
      <c r="G570" s="190" t="s">
        <v>253</v>
      </c>
      <c r="H570" s="191">
        <v>18434.82</v>
      </c>
      <c r="I570" s="192"/>
      <c r="J570" s="193">
        <f>ROUND(I570*H570,2)</f>
        <v>0</v>
      </c>
      <c r="K570" s="189" t="s">
        <v>155</v>
      </c>
      <c r="L570" s="60"/>
      <c r="M570" s="194" t="s">
        <v>21</v>
      </c>
      <c r="N570" s="195" t="s">
        <v>41</v>
      </c>
      <c r="O570" s="41"/>
      <c r="P570" s="196">
        <f>O570*H570</f>
        <v>0</v>
      </c>
      <c r="Q570" s="196">
        <v>0</v>
      </c>
      <c r="R570" s="196">
        <f>Q570*H570</f>
        <v>0</v>
      </c>
      <c r="S570" s="196">
        <v>0</v>
      </c>
      <c r="T570" s="197">
        <f>S570*H570</f>
        <v>0</v>
      </c>
      <c r="AR570" s="23" t="s">
        <v>156</v>
      </c>
      <c r="AT570" s="23" t="s">
        <v>151</v>
      </c>
      <c r="AU570" s="23" t="s">
        <v>82</v>
      </c>
      <c r="AY570" s="23" t="s">
        <v>149</v>
      </c>
      <c r="BE570" s="198">
        <f>IF(N570="základní",J570,0)</f>
        <v>0</v>
      </c>
      <c r="BF570" s="198">
        <f>IF(N570="snížená",J570,0)</f>
        <v>0</v>
      </c>
      <c r="BG570" s="198">
        <f>IF(N570="zákl. přenesená",J570,0)</f>
        <v>0</v>
      </c>
      <c r="BH570" s="198">
        <f>IF(N570="sníž. přenesená",J570,0)</f>
        <v>0</v>
      </c>
      <c r="BI570" s="198">
        <f>IF(N570="nulová",J570,0)</f>
        <v>0</v>
      </c>
      <c r="BJ570" s="23" t="s">
        <v>75</v>
      </c>
      <c r="BK570" s="198">
        <f>ROUND(I570*H570,2)</f>
        <v>0</v>
      </c>
      <c r="BL570" s="23" t="s">
        <v>156</v>
      </c>
      <c r="BM570" s="23" t="s">
        <v>620</v>
      </c>
    </row>
    <row r="571" spans="2:65" s="12" customFormat="1">
      <c r="B571" s="211"/>
      <c r="C571" s="212"/>
      <c r="D571" s="224" t="s">
        <v>158</v>
      </c>
      <c r="E571" s="212"/>
      <c r="F571" s="235" t="s">
        <v>621</v>
      </c>
      <c r="G571" s="212"/>
      <c r="H571" s="236">
        <v>18434.82</v>
      </c>
      <c r="I571" s="216"/>
      <c r="J571" s="212"/>
      <c r="K571" s="212"/>
      <c r="L571" s="217"/>
      <c r="M571" s="218"/>
      <c r="N571" s="219"/>
      <c r="O571" s="219"/>
      <c r="P571" s="219"/>
      <c r="Q571" s="219"/>
      <c r="R571" s="219"/>
      <c r="S571" s="219"/>
      <c r="T571" s="220"/>
      <c r="AT571" s="221" t="s">
        <v>158</v>
      </c>
      <c r="AU571" s="221" t="s">
        <v>82</v>
      </c>
      <c r="AV571" s="12" t="s">
        <v>82</v>
      </c>
      <c r="AW571" s="12" t="s">
        <v>6</v>
      </c>
      <c r="AX571" s="12" t="s">
        <v>75</v>
      </c>
      <c r="AY571" s="221" t="s">
        <v>149</v>
      </c>
    </row>
    <row r="572" spans="2:65" s="1" customFormat="1" ht="31.5" customHeight="1">
      <c r="B572" s="40"/>
      <c r="C572" s="187" t="s">
        <v>622</v>
      </c>
      <c r="D572" s="187" t="s">
        <v>151</v>
      </c>
      <c r="E572" s="188" t="s">
        <v>623</v>
      </c>
      <c r="F572" s="189" t="s">
        <v>624</v>
      </c>
      <c r="G572" s="190" t="s">
        <v>253</v>
      </c>
      <c r="H572" s="191">
        <v>307.24700000000001</v>
      </c>
      <c r="I572" s="192"/>
      <c r="J572" s="193">
        <f>ROUND(I572*H572,2)</f>
        <v>0</v>
      </c>
      <c r="K572" s="189" t="s">
        <v>155</v>
      </c>
      <c r="L572" s="60"/>
      <c r="M572" s="194" t="s">
        <v>21</v>
      </c>
      <c r="N572" s="195" t="s">
        <v>41</v>
      </c>
      <c r="O572" s="41"/>
      <c r="P572" s="196">
        <f>O572*H572</f>
        <v>0</v>
      </c>
      <c r="Q572" s="196">
        <v>0</v>
      </c>
      <c r="R572" s="196">
        <f>Q572*H572</f>
        <v>0</v>
      </c>
      <c r="S572" s="196">
        <v>0</v>
      </c>
      <c r="T572" s="197">
        <f>S572*H572</f>
        <v>0</v>
      </c>
      <c r="AR572" s="23" t="s">
        <v>156</v>
      </c>
      <c r="AT572" s="23" t="s">
        <v>151</v>
      </c>
      <c r="AU572" s="23" t="s">
        <v>82</v>
      </c>
      <c r="AY572" s="23" t="s">
        <v>149</v>
      </c>
      <c r="BE572" s="198">
        <f>IF(N572="základní",J572,0)</f>
        <v>0</v>
      </c>
      <c r="BF572" s="198">
        <f>IF(N572="snížená",J572,0)</f>
        <v>0</v>
      </c>
      <c r="BG572" s="198">
        <f>IF(N572="zákl. přenesená",J572,0)</f>
        <v>0</v>
      </c>
      <c r="BH572" s="198">
        <f>IF(N572="sníž. přenesená",J572,0)</f>
        <v>0</v>
      </c>
      <c r="BI572" s="198">
        <f>IF(N572="nulová",J572,0)</f>
        <v>0</v>
      </c>
      <c r="BJ572" s="23" t="s">
        <v>75</v>
      </c>
      <c r="BK572" s="198">
        <f>ROUND(I572*H572,2)</f>
        <v>0</v>
      </c>
      <c r="BL572" s="23" t="s">
        <v>156</v>
      </c>
      <c r="BM572" s="23" t="s">
        <v>625</v>
      </c>
    </row>
    <row r="573" spans="2:65" s="1" customFormat="1" ht="22.5" customHeight="1">
      <c r="B573" s="40"/>
      <c r="C573" s="187" t="s">
        <v>626</v>
      </c>
      <c r="D573" s="187" t="s">
        <v>151</v>
      </c>
      <c r="E573" s="188" t="s">
        <v>627</v>
      </c>
      <c r="F573" s="189" t="s">
        <v>628</v>
      </c>
      <c r="G573" s="190" t="s">
        <v>253</v>
      </c>
      <c r="H573" s="191">
        <v>307.24700000000001</v>
      </c>
      <c r="I573" s="192"/>
      <c r="J573" s="193">
        <f>ROUND(I573*H573,2)</f>
        <v>0</v>
      </c>
      <c r="K573" s="189" t="s">
        <v>155</v>
      </c>
      <c r="L573" s="60"/>
      <c r="M573" s="194" t="s">
        <v>21</v>
      </c>
      <c r="N573" s="195" t="s">
        <v>41</v>
      </c>
      <c r="O573" s="41"/>
      <c r="P573" s="196">
        <f>O573*H573</f>
        <v>0</v>
      </c>
      <c r="Q573" s="196">
        <v>0</v>
      </c>
      <c r="R573" s="196">
        <f>Q573*H573</f>
        <v>0</v>
      </c>
      <c r="S573" s="196">
        <v>0</v>
      </c>
      <c r="T573" s="197">
        <f>S573*H573</f>
        <v>0</v>
      </c>
      <c r="AR573" s="23" t="s">
        <v>156</v>
      </c>
      <c r="AT573" s="23" t="s">
        <v>151</v>
      </c>
      <c r="AU573" s="23" t="s">
        <v>82</v>
      </c>
      <c r="AY573" s="23" t="s">
        <v>149</v>
      </c>
      <c r="BE573" s="198">
        <f>IF(N573="základní",J573,0)</f>
        <v>0</v>
      </c>
      <c r="BF573" s="198">
        <f>IF(N573="snížená",J573,0)</f>
        <v>0</v>
      </c>
      <c r="BG573" s="198">
        <f>IF(N573="zákl. přenesená",J573,0)</f>
        <v>0</v>
      </c>
      <c r="BH573" s="198">
        <f>IF(N573="sníž. přenesená",J573,0)</f>
        <v>0</v>
      </c>
      <c r="BI573" s="198">
        <f>IF(N573="nulová",J573,0)</f>
        <v>0</v>
      </c>
      <c r="BJ573" s="23" t="s">
        <v>75</v>
      </c>
      <c r="BK573" s="198">
        <f>ROUND(I573*H573,2)</f>
        <v>0</v>
      </c>
      <c r="BL573" s="23" t="s">
        <v>156</v>
      </c>
      <c r="BM573" s="23" t="s">
        <v>629</v>
      </c>
    </row>
    <row r="574" spans="2:65" s="1" customFormat="1" ht="22.5" customHeight="1">
      <c r="B574" s="40"/>
      <c r="C574" s="187" t="s">
        <v>630</v>
      </c>
      <c r="D574" s="187" t="s">
        <v>151</v>
      </c>
      <c r="E574" s="188" t="s">
        <v>631</v>
      </c>
      <c r="F574" s="189" t="s">
        <v>632</v>
      </c>
      <c r="G574" s="190" t="s">
        <v>253</v>
      </c>
      <c r="H574" s="191">
        <v>18434.82</v>
      </c>
      <c r="I574" s="192"/>
      <c r="J574" s="193">
        <f>ROUND(I574*H574,2)</f>
        <v>0</v>
      </c>
      <c r="K574" s="189" t="s">
        <v>155</v>
      </c>
      <c r="L574" s="60"/>
      <c r="M574" s="194" t="s">
        <v>21</v>
      </c>
      <c r="N574" s="195" t="s">
        <v>41</v>
      </c>
      <c r="O574" s="41"/>
      <c r="P574" s="196">
        <f>O574*H574</f>
        <v>0</v>
      </c>
      <c r="Q574" s="196">
        <v>0</v>
      </c>
      <c r="R574" s="196">
        <f>Q574*H574</f>
        <v>0</v>
      </c>
      <c r="S574" s="196">
        <v>0</v>
      </c>
      <c r="T574" s="197">
        <f>S574*H574</f>
        <v>0</v>
      </c>
      <c r="AR574" s="23" t="s">
        <v>156</v>
      </c>
      <c r="AT574" s="23" t="s">
        <v>151</v>
      </c>
      <c r="AU574" s="23" t="s">
        <v>82</v>
      </c>
      <c r="AY574" s="23" t="s">
        <v>149</v>
      </c>
      <c r="BE574" s="198">
        <f>IF(N574="základní",J574,0)</f>
        <v>0</v>
      </c>
      <c r="BF574" s="198">
        <f>IF(N574="snížená",J574,0)</f>
        <v>0</v>
      </c>
      <c r="BG574" s="198">
        <f>IF(N574="zákl. přenesená",J574,0)</f>
        <v>0</v>
      </c>
      <c r="BH574" s="198">
        <f>IF(N574="sníž. přenesená",J574,0)</f>
        <v>0</v>
      </c>
      <c r="BI574" s="198">
        <f>IF(N574="nulová",J574,0)</f>
        <v>0</v>
      </c>
      <c r="BJ574" s="23" t="s">
        <v>75</v>
      </c>
      <c r="BK574" s="198">
        <f>ROUND(I574*H574,2)</f>
        <v>0</v>
      </c>
      <c r="BL574" s="23" t="s">
        <v>156</v>
      </c>
      <c r="BM574" s="23" t="s">
        <v>633</v>
      </c>
    </row>
    <row r="575" spans="2:65" s="12" customFormat="1">
      <c r="B575" s="211"/>
      <c r="C575" s="212"/>
      <c r="D575" s="224" t="s">
        <v>158</v>
      </c>
      <c r="E575" s="212"/>
      <c r="F575" s="235" t="s">
        <v>621</v>
      </c>
      <c r="G575" s="212"/>
      <c r="H575" s="236">
        <v>18434.82</v>
      </c>
      <c r="I575" s="216"/>
      <c r="J575" s="212"/>
      <c r="K575" s="212"/>
      <c r="L575" s="217"/>
      <c r="M575" s="218"/>
      <c r="N575" s="219"/>
      <c r="O575" s="219"/>
      <c r="P575" s="219"/>
      <c r="Q575" s="219"/>
      <c r="R575" s="219"/>
      <c r="S575" s="219"/>
      <c r="T575" s="220"/>
      <c r="AT575" s="221" t="s">
        <v>158</v>
      </c>
      <c r="AU575" s="221" t="s">
        <v>82</v>
      </c>
      <c r="AV575" s="12" t="s">
        <v>82</v>
      </c>
      <c r="AW575" s="12" t="s">
        <v>6</v>
      </c>
      <c r="AX575" s="12" t="s">
        <v>75</v>
      </c>
      <c r="AY575" s="221" t="s">
        <v>149</v>
      </c>
    </row>
    <row r="576" spans="2:65" s="1" customFormat="1" ht="22.5" customHeight="1">
      <c r="B576" s="40"/>
      <c r="C576" s="187" t="s">
        <v>634</v>
      </c>
      <c r="D576" s="187" t="s">
        <v>151</v>
      </c>
      <c r="E576" s="188" t="s">
        <v>635</v>
      </c>
      <c r="F576" s="189" t="s">
        <v>636</v>
      </c>
      <c r="G576" s="190" t="s">
        <v>253</v>
      </c>
      <c r="H576" s="191">
        <v>307.24700000000001</v>
      </c>
      <c r="I576" s="192"/>
      <c r="J576" s="193">
        <f>ROUND(I576*H576,2)</f>
        <v>0</v>
      </c>
      <c r="K576" s="189" t="s">
        <v>155</v>
      </c>
      <c r="L576" s="60"/>
      <c r="M576" s="194" t="s">
        <v>21</v>
      </c>
      <c r="N576" s="195" t="s">
        <v>41</v>
      </c>
      <c r="O576" s="41"/>
      <c r="P576" s="196">
        <f>O576*H576</f>
        <v>0</v>
      </c>
      <c r="Q576" s="196">
        <v>0</v>
      </c>
      <c r="R576" s="196">
        <f>Q576*H576</f>
        <v>0</v>
      </c>
      <c r="S576" s="196">
        <v>0</v>
      </c>
      <c r="T576" s="197">
        <f>S576*H576</f>
        <v>0</v>
      </c>
      <c r="AR576" s="23" t="s">
        <v>156</v>
      </c>
      <c r="AT576" s="23" t="s">
        <v>151</v>
      </c>
      <c r="AU576" s="23" t="s">
        <v>82</v>
      </c>
      <c r="AY576" s="23" t="s">
        <v>149</v>
      </c>
      <c r="BE576" s="198">
        <f>IF(N576="základní",J576,0)</f>
        <v>0</v>
      </c>
      <c r="BF576" s="198">
        <f>IF(N576="snížená",J576,0)</f>
        <v>0</v>
      </c>
      <c r="BG576" s="198">
        <f>IF(N576="zákl. přenesená",J576,0)</f>
        <v>0</v>
      </c>
      <c r="BH576" s="198">
        <f>IF(N576="sníž. přenesená",J576,0)</f>
        <v>0</v>
      </c>
      <c r="BI576" s="198">
        <f>IF(N576="nulová",J576,0)</f>
        <v>0</v>
      </c>
      <c r="BJ576" s="23" t="s">
        <v>75</v>
      </c>
      <c r="BK576" s="198">
        <f>ROUND(I576*H576,2)</f>
        <v>0</v>
      </c>
      <c r="BL576" s="23" t="s">
        <v>156</v>
      </c>
      <c r="BM576" s="23" t="s">
        <v>637</v>
      </c>
    </row>
    <row r="577" spans="2:65" s="1" customFormat="1" ht="31.5" customHeight="1">
      <c r="B577" s="40"/>
      <c r="C577" s="187" t="s">
        <v>638</v>
      </c>
      <c r="D577" s="187" t="s">
        <v>151</v>
      </c>
      <c r="E577" s="188" t="s">
        <v>639</v>
      </c>
      <c r="F577" s="189" t="s">
        <v>640</v>
      </c>
      <c r="G577" s="190" t="s">
        <v>253</v>
      </c>
      <c r="H577" s="191">
        <v>200.6</v>
      </c>
      <c r="I577" s="192"/>
      <c r="J577" s="193">
        <f>ROUND(I577*H577,2)</f>
        <v>0</v>
      </c>
      <c r="K577" s="189" t="s">
        <v>155</v>
      </c>
      <c r="L577" s="60"/>
      <c r="M577" s="194" t="s">
        <v>21</v>
      </c>
      <c r="N577" s="195" t="s">
        <v>41</v>
      </c>
      <c r="O577" s="41"/>
      <c r="P577" s="196">
        <f>O577*H577</f>
        <v>0</v>
      </c>
      <c r="Q577" s="196">
        <v>1.2999999999999999E-4</v>
      </c>
      <c r="R577" s="196">
        <f>Q577*H577</f>
        <v>2.6077999999999997E-2</v>
      </c>
      <c r="S577" s="196">
        <v>0</v>
      </c>
      <c r="T577" s="197">
        <f>S577*H577</f>
        <v>0</v>
      </c>
      <c r="AR577" s="23" t="s">
        <v>156</v>
      </c>
      <c r="AT577" s="23" t="s">
        <v>151</v>
      </c>
      <c r="AU577" s="23" t="s">
        <v>82</v>
      </c>
      <c r="AY577" s="23" t="s">
        <v>149</v>
      </c>
      <c r="BE577" s="198">
        <f>IF(N577="základní",J577,0)</f>
        <v>0</v>
      </c>
      <c r="BF577" s="198">
        <f>IF(N577="snížená",J577,0)</f>
        <v>0</v>
      </c>
      <c r="BG577" s="198">
        <f>IF(N577="zákl. přenesená",J577,0)</f>
        <v>0</v>
      </c>
      <c r="BH577" s="198">
        <f>IF(N577="sníž. přenesená",J577,0)</f>
        <v>0</v>
      </c>
      <c r="BI577" s="198">
        <f>IF(N577="nulová",J577,0)</f>
        <v>0</v>
      </c>
      <c r="BJ577" s="23" t="s">
        <v>75</v>
      </c>
      <c r="BK577" s="198">
        <f>ROUND(I577*H577,2)</f>
        <v>0</v>
      </c>
      <c r="BL577" s="23" t="s">
        <v>156</v>
      </c>
      <c r="BM577" s="23" t="s">
        <v>641</v>
      </c>
    </row>
    <row r="578" spans="2:65" s="11" customFormat="1">
      <c r="B578" s="199"/>
      <c r="C578" s="200"/>
      <c r="D578" s="201" t="s">
        <v>158</v>
      </c>
      <c r="E578" s="202" t="s">
        <v>21</v>
      </c>
      <c r="F578" s="203" t="s">
        <v>642</v>
      </c>
      <c r="G578" s="200"/>
      <c r="H578" s="204" t="s">
        <v>21</v>
      </c>
      <c r="I578" s="205"/>
      <c r="J578" s="200"/>
      <c r="K578" s="200"/>
      <c r="L578" s="206"/>
      <c r="M578" s="207"/>
      <c r="N578" s="208"/>
      <c r="O578" s="208"/>
      <c r="P578" s="208"/>
      <c r="Q578" s="208"/>
      <c r="R578" s="208"/>
      <c r="S578" s="208"/>
      <c r="T578" s="209"/>
      <c r="AT578" s="210" t="s">
        <v>158</v>
      </c>
      <c r="AU578" s="210" t="s">
        <v>82</v>
      </c>
      <c r="AV578" s="11" t="s">
        <v>75</v>
      </c>
      <c r="AW578" s="11" t="s">
        <v>34</v>
      </c>
      <c r="AX578" s="11" t="s">
        <v>70</v>
      </c>
      <c r="AY578" s="210" t="s">
        <v>149</v>
      </c>
    </row>
    <row r="579" spans="2:65" s="12" customFormat="1">
      <c r="B579" s="211"/>
      <c r="C579" s="212"/>
      <c r="D579" s="201" t="s">
        <v>158</v>
      </c>
      <c r="E579" s="213" t="s">
        <v>21</v>
      </c>
      <c r="F579" s="214" t="s">
        <v>643</v>
      </c>
      <c r="G579" s="212"/>
      <c r="H579" s="215">
        <v>200.6</v>
      </c>
      <c r="I579" s="216"/>
      <c r="J579" s="212"/>
      <c r="K579" s="212"/>
      <c r="L579" s="217"/>
      <c r="M579" s="218"/>
      <c r="N579" s="219"/>
      <c r="O579" s="219"/>
      <c r="P579" s="219"/>
      <c r="Q579" s="219"/>
      <c r="R579" s="219"/>
      <c r="S579" s="219"/>
      <c r="T579" s="220"/>
      <c r="AT579" s="221" t="s">
        <v>158</v>
      </c>
      <c r="AU579" s="221" t="s">
        <v>82</v>
      </c>
      <c r="AV579" s="12" t="s">
        <v>82</v>
      </c>
      <c r="AW579" s="12" t="s">
        <v>34</v>
      </c>
      <c r="AX579" s="12" t="s">
        <v>70</v>
      </c>
      <c r="AY579" s="221" t="s">
        <v>149</v>
      </c>
    </row>
    <row r="580" spans="2:65" s="13" customFormat="1">
      <c r="B580" s="222"/>
      <c r="C580" s="223"/>
      <c r="D580" s="224" t="s">
        <v>158</v>
      </c>
      <c r="E580" s="225" t="s">
        <v>21</v>
      </c>
      <c r="F580" s="226" t="s">
        <v>161</v>
      </c>
      <c r="G580" s="223"/>
      <c r="H580" s="227">
        <v>200.6</v>
      </c>
      <c r="I580" s="228"/>
      <c r="J580" s="223"/>
      <c r="K580" s="223"/>
      <c r="L580" s="229"/>
      <c r="M580" s="230"/>
      <c r="N580" s="231"/>
      <c r="O580" s="231"/>
      <c r="P580" s="231"/>
      <c r="Q580" s="231"/>
      <c r="R580" s="231"/>
      <c r="S580" s="231"/>
      <c r="T580" s="232"/>
      <c r="AT580" s="233" t="s">
        <v>158</v>
      </c>
      <c r="AU580" s="233" t="s">
        <v>82</v>
      </c>
      <c r="AV580" s="13" t="s">
        <v>156</v>
      </c>
      <c r="AW580" s="13" t="s">
        <v>34</v>
      </c>
      <c r="AX580" s="13" t="s">
        <v>75</v>
      </c>
      <c r="AY580" s="233" t="s">
        <v>149</v>
      </c>
    </row>
    <row r="581" spans="2:65" s="1" customFormat="1" ht="57" customHeight="1">
      <c r="B581" s="40"/>
      <c r="C581" s="187" t="s">
        <v>644</v>
      </c>
      <c r="D581" s="187" t="s">
        <v>151</v>
      </c>
      <c r="E581" s="188" t="s">
        <v>645</v>
      </c>
      <c r="F581" s="189" t="s">
        <v>646</v>
      </c>
      <c r="G581" s="190" t="s">
        <v>253</v>
      </c>
      <c r="H581" s="191">
        <v>200.6</v>
      </c>
      <c r="I581" s="192"/>
      <c r="J581" s="193">
        <f>ROUND(I581*H581,2)</f>
        <v>0</v>
      </c>
      <c r="K581" s="189" t="s">
        <v>155</v>
      </c>
      <c r="L581" s="60"/>
      <c r="M581" s="194" t="s">
        <v>21</v>
      </c>
      <c r="N581" s="195" t="s">
        <v>41</v>
      </c>
      <c r="O581" s="41"/>
      <c r="P581" s="196">
        <f>O581*H581</f>
        <v>0</v>
      </c>
      <c r="Q581" s="196">
        <v>4.0000000000000003E-5</v>
      </c>
      <c r="R581" s="196">
        <f>Q581*H581</f>
        <v>8.0239999999999999E-3</v>
      </c>
      <c r="S581" s="196">
        <v>0</v>
      </c>
      <c r="T581" s="197">
        <f>S581*H581</f>
        <v>0</v>
      </c>
      <c r="AR581" s="23" t="s">
        <v>156</v>
      </c>
      <c r="AT581" s="23" t="s">
        <v>151</v>
      </c>
      <c r="AU581" s="23" t="s">
        <v>82</v>
      </c>
      <c r="AY581" s="23" t="s">
        <v>149</v>
      </c>
      <c r="BE581" s="198">
        <f>IF(N581="základní",J581,0)</f>
        <v>0</v>
      </c>
      <c r="BF581" s="198">
        <f>IF(N581="snížená",J581,0)</f>
        <v>0</v>
      </c>
      <c r="BG581" s="198">
        <f>IF(N581="zákl. přenesená",J581,0)</f>
        <v>0</v>
      </c>
      <c r="BH581" s="198">
        <f>IF(N581="sníž. přenesená",J581,0)</f>
        <v>0</v>
      </c>
      <c r="BI581" s="198">
        <f>IF(N581="nulová",J581,0)</f>
        <v>0</v>
      </c>
      <c r="BJ581" s="23" t="s">
        <v>75</v>
      </c>
      <c r="BK581" s="198">
        <f>ROUND(I581*H581,2)</f>
        <v>0</v>
      </c>
      <c r="BL581" s="23" t="s">
        <v>156</v>
      </c>
      <c r="BM581" s="23" t="s">
        <v>647</v>
      </c>
    </row>
    <row r="582" spans="2:65" s="11" customFormat="1">
      <c r="B582" s="199"/>
      <c r="C582" s="200"/>
      <c r="D582" s="201" t="s">
        <v>158</v>
      </c>
      <c r="E582" s="202" t="s">
        <v>21</v>
      </c>
      <c r="F582" s="203" t="s">
        <v>642</v>
      </c>
      <c r="G582" s="200"/>
      <c r="H582" s="204" t="s">
        <v>21</v>
      </c>
      <c r="I582" s="205"/>
      <c r="J582" s="200"/>
      <c r="K582" s="200"/>
      <c r="L582" s="206"/>
      <c r="M582" s="207"/>
      <c r="N582" s="208"/>
      <c r="O582" s="208"/>
      <c r="P582" s="208"/>
      <c r="Q582" s="208"/>
      <c r="R582" s="208"/>
      <c r="S582" s="208"/>
      <c r="T582" s="209"/>
      <c r="AT582" s="210" t="s">
        <v>158</v>
      </c>
      <c r="AU582" s="210" t="s">
        <v>82</v>
      </c>
      <c r="AV582" s="11" t="s">
        <v>75</v>
      </c>
      <c r="AW582" s="11" t="s">
        <v>34</v>
      </c>
      <c r="AX582" s="11" t="s">
        <v>70</v>
      </c>
      <c r="AY582" s="210" t="s">
        <v>149</v>
      </c>
    </row>
    <row r="583" spans="2:65" s="12" customFormat="1">
      <c r="B583" s="211"/>
      <c r="C583" s="212"/>
      <c r="D583" s="201" t="s">
        <v>158</v>
      </c>
      <c r="E583" s="213" t="s">
        <v>21</v>
      </c>
      <c r="F583" s="214" t="s">
        <v>643</v>
      </c>
      <c r="G583" s="212"/>
      <c r="H583" s="215">
        <v>200.6</v>
      </c>
      <c r="I583" s="216"/>
      <c r="J583" s="212"/>
      <c r="K583" s="212"/>
      <c r="L583" s="217"/>
      <c r="M583" s="218"/>
      <c r="N583" s="219"/>
      <c r="O583" s="219"/>
      <c r="P583" s="219"/>
      <c r="Q583" s="219"/>
      <c r="R583" s="219"/>
      <c r="S583" s="219"/>
      <c r="T583" s="220"/>
      <c r="AT583" s="221" t="s">
        <v>158</v>
      </c>
      <c r="AU583" s="221" t="s">
        <v>82</v>
      </c>
      <c r="AV583" s="12" t="s">
        <v>82</v>
      </c>
      <c r="AW583" s="12" t="s">
        <v>34</v>
      </c>
      <c r="AX583" s="12" t="s">
        <v>70</v>
      </c>
      <c r="AY583" s="221" t="s">
        <v>149</v>
      </c>
    </row>
    <row r="584" spans="2:65" s="13" customFormat="1">
      <c r="B584" s="222"/>
      <c r="C584" s="223"/>
      <c r="D584" s="224" t="s">
        <v>158</v>
      </c>
      <c r="E584" s="225" t="s">
        <v>21</v>
      </c>
      <c r="F584" s="226" t="s">
        <v>161</v>
      </c>
      <c r="G584" s="223"/>
      <c r="H584" s="227">
        <v>200.6</v>
      </c>
      <c r="I584" s="228"/>
      <c r="J584" s="223"/>
      <c r="K584" s="223"/>
      <c r="L584" s="229"/>
      <c r="M584" s="230"/>
      <c r="N584" s="231"/>
      <c r="O584" s="231"/>
      <c r="P584" s="231"/>
      <c r="Q584" s="231"/>
      <c r="R584" s="231"/>
      <c r="S584" s="231"/>
      <c r="T584" s="232"/>
      <c r="AT584" s="233" t="s">
        <v>158</v>
      </c>
      <c r="AU584" s="233" t="s">
        <v>82</v>
      </c>
      <c r="AV584" s="13" t="s">
        <v>156</v>
      </c>
      <c r="AW584" s="13" t="s">
        <v>34</v>
      </c>
      <c r="AX584" s="13" t="s">
        <v>75</v>
      </c>
      <c r="AY584" s="233" t="s">
        <v>149</v>
      </c>
    </row>
    <row r="585" spans="2:65" s="1" customFormat="1" ht="44.25" customHeight="1">
      <c r="B585" s="40"/>
      <c r="C585" s="187" t="s">
        <v>648</v>
      </c>
      <c r="D585" s="187" t="s">
        <v>151</v>
      </c>
      <c r="E585" s="188" t="s">
        <v>649</v>
      </c>
      <c r="F585" s="189" t="s">
        <v>650</v>
      </c>
      <c r="G585" s="190" t="s">
        <v>268</v>
      </c>
      <c r="H585" s="191">
        <v>20</v>
      </c>
      <c r="I585" s="192"/>
      <c r="J585" s="193">
        <f>ROUND(I585*H585,2)</f>
        <v>0</v>
      </c>
      <c r="K585" s="189" t="s">
        <v>155</v>
      </c>
      <c r="L585" s="60"/>
      <c r="M585" s="194" t="s">
        <v>21</v>
      </c>
      <c r="N585" s="195" t="s">
        <v>41</v>
      </c>
      <c r="O585" s="41"/>
      <c r="P585" s="196">
        <f>O585*H585</f>
        <v>0</v>
      </c>
      <c r="Q585" s="196">
        <v>1.17E-2</v>
      </c>
      <c r="R585" s="196">
        <f>Q585*H585</f>
        <v>0.23400000000000001</v>
      </c>
      <c r="S585" s="196">
        <v>0</v>
      </c>
      <c r="T585" s="197">
        <f>S585*H585</f>
        <v>0</v>
      </c>
      <c r="AR585" s="23" t="s">
        <v>156</v>
      </c>
      <c r="AT585" s="23" t="s">
        <v>151</v>
      </c>
      <c r="AU585" s="23" t="s">
        <v>82</v>
      </c>
      <c r="AY585" s="23" t="s">
        <v>149</v>
      </c>
      <c r="BE585" s="198">
        <f>IF(N585="základní",J585,0)</f>
        <v>0</v>
      </c>
      <c r="BF585" s="198">
        <f>IF(N585="snížená",J585,0)</f>
        <v>0</v>
      </c>
      <c r="BG585" s="198">
        <f>IF(N585="zákl. přenesená",J585,0)</f>
        <v>0</v>
      </c>
      <c r="BH585" s="198">
        <f>IF(N585="sníž. přenesená",J585,0)</f>
        <v>0</v>
      </c>
      <c r="BI585" s="198">
        <f>IF(N585="nulová",J585,0)</f>
        <v>0</v>
      </c>
      <c r="BJ585" s="23" t="s">
        <v>75</v>
      </c>
      <c r="BK585" s="198">
        <f>ROUND(I585*H585,2)</f>
        <v>0</v>
      </c>
      <c r="BL585" s="23" t="s">
        <v>156</v>
      </c>
      <c r="BM585" s="23" t="s">
        <v>651</v>
      </c>
    </row>
    <row r="586" spans="2:65" s="1" customFormat="1" ht="44.25" customHeight="1">
      <c r="B586" s="40"/>
      <c r="C586" s="187" t="s">
        <v>652</v>
      </c>
      <c r="D586" s="187" t="s">
        <v>151</v>
      </c>
      <c r="E586" s="188" t="s">
        <v>653</v>
      </c>
      <c r="F586" s="189" t="s">
        <v>654</v>
      </c>
      <c r="G586" s="190" t="s">
        <v>268</v>
      </c>
      <c r="H586" s="191">
        <v>10</v>
      </c>
      <c r="I586" s="192"/>
      <c r="J586" s="193">
        <f>ROUND(I586*H586,2)</f>
        <v>0</v>
      </c>
      <c r="K586" s="189" t="s">
        <v>155</v>
      </c>
      <c r="L586" s="60"/>
      <c r="M586" s="194" t="s">
        <v>21</v>
      </c>
      <c r="N586" s="195" t="s">
        <v>41</v>
      </c>
      <c r="O586" s="41"/>
      <c r="P586" s="196">
        <f>O586*H586</f>
        <v>0</v>
      </c>
      <c r="Q586" s="196">
        <v>1.6379999999999999E-2</v>
      </c>
      <c r="R586" s="196">
        <f>Q586*H586</f>
        <v>0.1638</v>
      </c>
      <c r="S586" s="196">
        <v>0</v>
      </c>
      <c r="T586" s="197">
        <f>S586*H586</f>
        <v>0</v>
      </c>
      <c r="AR586" s="23" t="s">
        <v>156</v>
      </c>
      <c r="AT586" s="23" t="s">
        <v>151</v>
      </c>
      <c r="AU586" s="23" t="s">
        <v>82</v>
      </c>
      <c r="AY586" s="23" t="s">
        <v>149</v>
      </c>
      <c r="BE586" s="198">
        <f>IF(N586="základní",J586,0)</f>
        <v>0</v>
      </c>
      <c r="BF586" s="198">
        <f>IF(N586="snížená",J586,0)</f>
        <v>0</v>
      </c>
      <c r="BG586" s="198">
        <f>IF(N586="zákl. přenesená",J586,0)</f>
        <v>0</v>
      </c>
      <c r="BH586" s="198">
        <f>IF(N586="sníž. přenesená",J586,0)</f>
        <v>0</v>
      </c>
      <c r="BI586" s="198">
        <f>IF(N586="nulová",J586,0)</f>
        <v>0</v>
      </c>
      <c r="BJ586" s="23" t="s">
        <v>75</v>
      </c>
      <c r="BK586" s="198">
        <f>ROUND(I586*H586,2)</f>
        <v>0</v>
      </c>
      <c r="BL586" s="23" t="s">
        <v>156</v>
      </c>
      <c r="BM586" s="23" t="s">
        <v>655</v>
      </c>
    </row>
    <row r="587" spans="2:65" s="1" customFormat="1" ht="44.25" customHeight="1">
      <c r="B587" s="40"/>
      <c r="C587" s="187" t="s">
        <v>656</v>
      </c>
      <c r="D587" s="187" t="s">
        <v>151</v>
      </c>
      <c r="E587" s="188" t="s">
        <v>657</v>
      </c>
      <c r="F587" s="189" t="s">
        <v>658</v>
      </c>
      <c r="G587" s="190" t="s">
        <v>268</v>
      </c>
      <c r="H587" s="191">
        <v>40</v>
      </c>
      <c r="I587" s="192"/>
      <c r="J587" s="193">
        <f>ROUND(I587*H587,2)</f>
        <v>0</v>
      </c>
      <c r="K587" s="189" t="s">
        <v>155</v>
      </c>
      <c r="L587" s="60"/>
      <c r="M587" s="194" t="s">
        <v>21</v>
      </c>
      <c r="N587" s="195" t="s">
        <v>41</v>
      </c>
      <c r="O587" s="41"/>
      <c r="P587" s="196">
        <f>O587*H587</f>
        <v>0</v>
      </c>
      <c r="Q587" s="196">
        <v>8.0000000000000007E-5</v>
      </c>
      <c r="R587" s="196">
        <f>Q587*H587</f>
        <v>3.2000000000000002E-3</v>
      </c>
      <c r="S587" s="196">
        <v>0</v>
      </c>
      <c r="T587" s="197">
        <f>S587*H587</f>
        <v>0</v>
      </c>
      <c r="AR587" s="23" t="s">
        <v>156</v>
      </c>
      <c r="AT587" s="23" t="s">
        <v>151</v>
      </c>
      <c r="AU587" s="23" t="s">
        <v>82</v>
      </c>
      <c r="AY587" s="23" t="s">
        <v>149</v>
      </c>
      <c r="BE587" s="198">
        <f>IF(N587="základní",J587,0)</f>
        <v>0</v>
      </c>
      <c r="BF587" s="198">
        <f>IF(N587="snížená",J587,0)</f>
        <v>0</v>
      </c>
      <c r="BG587" s="198">
        <f>IF(N587="zákl. přenesená",J587,0)</f>
        <v>0</v>
      </c>
      <c r="BH587" s="198">
        <f>IF(N587="sníž. přenesená",J587,0)</f>
        <v>0</v>
      </c>
      <c r="BI587" s="198">
        <f>IF(N587="nulová",J587,0)</f>
        <v>0</v>
      </c>
      <c r="BJ587" s="23" t="s">
        <v>75</v>
      </c>
      <c r="BK587" s="198">
        <f>ROUND(I587*H587,2)</f>
        <v>0</v>
      </c>
      <c r="BL587" s="23" t="s">
        <v>156</v>
      </c>
      <c r="BM587" s="23" t="s">
        <v>659</v>
      </c>
    </row>
    <row r="588" spans="2:65" s="10" customFormat="1" ht="29.85" customHeight="1">
      <c r="B588" s="170"/>
      <c r="C588" s="171"/>
      <c r="D588" s="184" t="s">
        <v>69</v>
      </c>
      <c r="E588" s="185" t="s">
        <v>660</v>
      </c>
      <c r="F588" s="185" t="s">
        <v>661</v>
      </c>
      <c r="G588" s="171"/>
      <c r="H588" s="171"/>
      <c r="I588" s="174"/>
      <c r="J588" s="186">
        <f>BK588</f>
        <v>0</v>
      </c>
      <c r="K588" s="171"/>
      <c r="L588" s="176"/>
      <c r="M588" s="177"/>
      <c r="N588" s="178"/>
      <c r="O588" s="178"/>
      <c r="P588" s="179">
        <f>P589</f>
        <v>0</v>
      </c>
      <c r="Q588" s="178"/>
      <c r="R588" s="179">
        <f>R589</f>
        <v>0</v>
      </c>
      <c r="S588" s="178"/>
      <c r="T588" s="180">
        <f>T589</f>
        <v>0</v>
      </c>
      <c r="AR588" s="181" t="s">
        <v>75</v>
      </c>
      <c r="AT588" s="182" t="s">
        <v>69</v>
      </c>
      <c r="AU588" s="182" t="s">
        <v>75</v>
      </c>
      <c r="AY588" s="181" t="s">
        <v>149</v>
      </c>
      <c r="BK588" s="183">
        <f>BK589</f>
        <v>0</v>
      </c>
    </row>
    <row r="589" spans="2:65" s="1" customFormat="1" ht="44.25" customHeight="1">
      <c r="B589" s="40"/>
      <c r="C589" s="187" t="s">
        <v>662</v>
      </c>
      <c r="D589" s="187" t="s">
        <v>151</v>
      </c>
      <c r="E589" s="188" t="s">
        <v>663</v>
      </c>
      <c r="F589" s="189" t="s">
        <v>664</v>
      </c>
      <c r="G589" s="190" t="s">
        <v>217</v>
      </c>
      <c r="H589" s="191">
        <v>499.76600000000002</v>
      </c>
      <c r="I589" s="192"/>
      <c r="J589" s="193">
        <f>ROUND(I589*H589,2)</f>
        <v>0</v>
      </c>
      <c r="K589" s="189" t="s">
        <v>155</v>
      </c>
      <c r="L589" s="60"/>
      <c r="M589" s="194" t="s">
        <v>21</v>
      </c>
      <c r="N589" s="195" t="s">
        <v>41</v>
      </c>
      <c r="O589" s="41"/>
      <c r="P589" s="196">
        <f>O589*H589</f>
        <v>0</v>
      </c>
      <c r="Q589" s="196">
        <v>0</v>
      </c>
      <c r="R589" s="196">
        <f>Q589*H589</f>
        <v>0</v>
      </c>
      <c r="S589" s="196">
        <v>0</v>
      </c>
      <c r="T589" s="197">
        <f>S589*H589</f>
        <v>0</v>
      </c>
      <c r="AR589" s="23" t="s">
        <v>156</v>
      </c>
      <c r="AT589" s="23" t="s">
        <v>151</v>
      </c>
      <c r="AU589" s="23" t="s">
        <v>82</v>
      </c>
      <c r="AY589" s="23" t="s">
        <v>149</v>
      </c>
      <c r="BE589" s="198">
        <f>IF(N589="základní",J589,0)</f>
        <v>0</v>
      </c>
      <c r="BF589" s="198">
        <f>IF(N589="snížená",J589,0)</f>
        <v>0</v>
      </c>
      <c r="BG589" s="198">
        <f>IF(N589="zákl. přenesená",J589,0)</f>
        <v>0</v>
      </c>
      <c r="BH589" s="198">
        <f>IF(N589="sníž. přenesená",J589,0)</f>
        <v>0</v>
      </c>
      <c r="BI589" s="198">
        <f>IF(N589="nulová",J589,0)</f>
        <v>0</v>
      </c>
      <c r="BJ589" s="23" t="s">
        <v>75</v>
      </c>
      <c r="BK589" s="198">
        <f>ROUND(I589*H589,2)</f>
        <v>0</v>
      </c>
      <c r="BL589" s="23" t="s">
        <v>156</v>
      </c>
      <c r="BM589" s="23" t="s">
        <v>665</v>
      </c>
    </row>
    <row r="590" spans="2:65" s="10" customFormat="1" ht="37.35" customHeight="1">
      <c r="B590" s="170"/>
      <c r="C590" s="171"/>
      <c r="D590" s="172" t="s">
        <v>69</v>
      </c>
      <c r="E590" s="173" t="s">
        <v>666</v>
      </c>
      <c r="F590" s="173" t="s">
        <v>667</v>
      </c>
      <c r="G590" s="171"/>
      <c r="H590" s="171"/>
      <c r="I590" s="174"/>
      <c r="J590" s="175">
        <f>BK590</f>
        <v>0</v>
      </c>
      <c r="K590" s="171"/>
      <c r="L590" s="176"/>
      <c r="M590" s="177"/>
      <c r="N590" s="178"/>
      <c r="O590" s="178"/>
      <c r="P590" s="179">
        <f>P591+P634+P691+P713+P739+P756+P768+P770+P789+P800+P807+P816+P932+P934+P979+P1023+P1059+P1069+P1172+P1194+P1224+P1257+P1264+P1313+P1347+P1371+P1375</f>
        <v>0</v>
      </c>
      <c r="Q590" s="178"/>
      <c r="R590" s="179">
        <f>R591+R634+R691+R713+R739+R756+R768+R770+R789+R800+R807+R816+R932+R934+R979+R1023+R1059+R1069+R1172+R1194+R1224+R1257+R1264+R1313+R1347+R1371+R1375</f>
        <v>24.678989518403995</v>
      </c>
      <c r="S590" s="178"/>
      <c r="T590" s="180">
        <f>T591+T634+T691+T713+T739+T756+T768+T770+T789+T800+T807+T816+T932+T934+T979+T1023+T1059+T1069+T1172+T1194+T1224+T1257+T1264+T1313+T1347+T1371+T1375</f>
        <v>0</v>
      </c>
      <c r="AR590" s="181" t="s">
        <v>82</v>
      </c>
      <c r="AT590" s="182" t="s">
        <v>69</v>
      </c>
      <c r="AU590" s="182" t="s">
        <v>70</v>
      </c>
      <c r="AY590" s="181" t="s">
        <v>149</v>
      </c>
      <c r="BK590" s="183">
        <f>BK591+BK634+BK691+BK713+BK739+BK756+BK768+BK770+BK789+BK800+BK807+BK816+BK932+BK934+BK979+BK1023+BK1059+BK1069+BK1172+BK1194+BK1224+BK1257+BK1264+BK1313+BK1347+BK1371+BK1375</f>
        <v>0</v>
      </c>
    </row>
    <row r="591" spans="2:65" s="10" customFormat="1" ht="19.899999999999999" customHeight="1">
      <c r="B591" s="170"/>
      <c r="C591" s="171"/>
      <c r="D591" s="184" t="s">
        <v>69</v>
      </c>
      <c r="E591" s="185" t="s">
        <v>668</v>
      </c>
      <c r="F591" s="185" t="s">
        <v>669</v>
      </c>
      <c r="G591" s="171"/>
      <c r="H591" s="171"/>
      <c r="I591" s="174"/>
      <c r="J591" s="186">
        <f>BK591</f>
        <v>0</v>
      </c>
      <c r="K591" s="171"/>
      <c r="L591" s="176"/>
      <c r="M591" s="177"/>
      <c r="N591" s="178"/>
      <c r="O591" s="178"/>
      <c r="P591" s="179">
        <f>SUM(P592:P633)</f>
        <v>0</v>
      </c>
      <c r="Q591" s="178"/>
      <c r="R591" s="179">
        <f>SUM(R592:R633)</f>
        <v>1.7206746000000002</v>
      </c>
      <c r="S591" s="178"/>
      <c r="T591" s="180">
        <f>SUM(T592:T633)</f>
        <v>0</v>
      </c>
      <c r="AR591" s="181" t="s">
        <v>82</v>
      </c>
      <c r="AT591" s="182" t="s">
        <v>69</v>
      </c>
      <c r="AU591" s="182" t="s">
        <v>75</v>
      </c>
      <c r="AY591" s="181" t="s">
        <v>149</v>
      </c>
      <c r="BK591" s="183">
        <f>SUM(BK592:BK633)</f>
        <v>0</v>
      </c>
    </row>
    <row r="592" spans="2:65" s="1" customFormat="1" ht="31.5" customHeight="1">
      <c r="B592" s="40"/>
      <c r="C592" s="187" t="s">
        <v>670</v>
      </c>
      <c r="D592" s="187" t="s">
        <v>151</v>
      </c>
      <c r="E592" s="188" t="s">
        <v>671</v>
      </c>
      <c r="F592" s="189" t="s">
        <v>672</v>
      </c>
      <c r="G592" s="190" t="s">
        <v>253</v>
      </c>
      <c r="H592" s="191">
        <v>259.53199999999998</v>
      </c>
      <c r="I592" s="192"/>
      <c r="J592" s="193">
        <f>ROUND(I592*H592,2)</f>
        <v>0</v>
      </c>
      <c r="K592" s="189" t="s">
        <v>155</v>
      </c>
      <c r="L592" s="60"/>
      <c r="M592" s="194" t="s">
        <v>21</v>
      </c>
      <c r="N592" s="195" t="s">
        <v>41</v>
      </c>
      <c r="O592" s="41"/>
      <c r="P592" s="196">
        <f>O592*H592</f>
        <v>0</v>
      </c>
      <c r="Q592" s="196">
        <v>0</v>
      </c>
      <c r="R592" s="196">
        <f>Q592*H592</f>
        <v>0</v>
      </c>
      <c r="S592" s="196">
        <v>0</v>
      </c>
      <c r="T592" s="197">
        <f>S592*H592</f>
        <v>0</v>
      </c>
      <c r="AR592" s="23" t="s">
        <v>244</v>
      </c>
      <c r="AT592" s="23" t="s">
        <v>151</v>
      </c>
      <c r="AU592" s="23" t="s">
        <v>82</v>
      </c>
      <c r="AY592" s="23" t="s">
        <v>149</v>
      </c>
      <c r="BE592" s="198">
        <f>IF(N592="základní",J592,0)</f>
        <v>0</v>
      </c>
      <c r="BF592" s="198">
        <f>IF(N592="snížená",J592,0)</f>
        <v>0</v>
      </c>
      <c r="BG592" s="198">
        <f>IF(N592="zákl. přenesená",J592,0)</f>
        <v>0</v>
      </c>
      <c r="BH592" s="198">
        <f>IF(N592="sníž. přenesená",J592,0)</f>
        <v>0</v>
      </c>
      <c r="BI592" s="198">
        <f>IF(N592="nulová",J592,0)</f>
        <v>0</v>
      </c>
      <c r="BJ592" s="23" t="s">
        <v>75</v>
      </c>
      <c r="BK592" s="198">
        <f>ROUND(I592*H592,2)</f>
        <v>0</v>
      </c>
      <c r="BL592" s="23" t="s">
        <v>244</v>
      </c>
      <c r="BM592" s="23" t="s">
        <v>673</v>
      </c>
    </row>
    <row r="593" spans="2:65" s="11" customFormat="1">
      <c r="B593" s="199"/>
      <c r="C593" s="200"/>
      <c r="D593" s="201" t="s">
        <v>158</v>
      </c>
      <c r="E593" s="202" t="s">
        <v>21</v>
      </c>
      <c r="F593" s="203" t="s">
        <v>674</v>
      </c>
      <c r="G593" s="200"/>
      <c r="H593" s="204" t="s">
        <v>21</v>
      </c>
      <c r="I593" s="205"/>
      <c r="J593" s="200"/>
      <c r="K593" s="200"/>
      <c r="L593" s="206"/>
      <c r="M593" s="207"/>
      <c r="N593" s="208"/>
      <c r="O593" s="208"/>
      <c r="P593" s="208"/>
      <c r="Q593" s="208"/>
      <c r="R593" s="208"/>
      <c r="S593" s="208"/>
      <c r="T593" s="209"/>
      <c r="AT593" s="210" t="s">
        <v>158</v>
      </c>
      <c r="AU593" s="210" t="s">
        <v>82</v>
      </c>
      <c r="AV593" s="11" t="s">
        <v>75</v>
      </c>
      <c r="AW593" s="11" t="s">
        <v>34</v>
      </c>
      <c r="AX593" s="11" t="s">
        <v>70</v>
      </c>
      <c r="AY593" s="210" t="s">
        <v>149</v>
      </c>
    </row>
    <row r="594" spans="2:65" s="12" customFormat="1">
      <c r="B594" s="211"/>
      <c r="C594" s="212"/>
      <c r="D594" s="201" t="s">
        <v>158</v>
      </c>
      <c r="E594" s="213" t="s">
        <v>21</v>
      </c>
      <c r="F594" s="214" t="s">
        <v>675</v>
      </c>
      <c r="G594" s="212"/>
      <c r="H594" s="215">
        <v>118.738</v>
      </c>
      <c r="I594" s="216"/>
      <c r="J594" s="212"/>
      <c r="K594" s="212"/>
      <c r="L594" s="217"/>
      <c r="M594" s="218"/>
      <c r="N594" s="219"/>
      <c r="O594" s="219"/>
      <c r="P594" s="219"/>
      <c r="Q594" s="219"/>
      <c r="R594" s="219"/>
      <c r="S594" s="219"/>
      <c r="T594" s="220"/>
      <c r="AT594" s="221" t="s">
        <v>158</v>
      </c>
      <c r="AU594" s="221" t="s">
        <v>82</v>
      </c>
      <c r="AV594" s="12" t="s">
        <v>82</v>
      </c>
      <c r="AW594" s="12" t="s">
        <v>34</v>
      </c>
      <c r="AX594" s="12" t="s">
        <v>70</v>
      </c>
      <c r="AY594" s="221" t="s">
        <v>149</v>
      </c>
    </row>
    <row r="595" spans="2:65" s="12" customFormat="1">
      <c r="B595" s="211"/>
      <c r="C595" s="212"/>
      <c r="D595" s="201" t="s">
        <v>158</v>
      </c>
      <c r="E595" s="213" t="s">
        <v>21</v>
      </c>
      <c r="F595" s="214" t="s">
        <v>676</v>
      </c>
      <c r="G595" s="212"/>
      <c r="H595" s="215">
        <v>62.188000000000002</v>
      </c>
      <c r="I595" s="216"/>
      <c r="J595" s="212"/>
      <c r="K595" s="212"/>
      <c r="L595" s="217"/>
      <c r="M595" s="218"/>
      <c r="N595" s="219"/>
      <c r="O595" s="219"/>
      <c r="P595" s="219"/>
      <c r="Q595" s="219"/>
      <c r="R595" s="219"/>
      <c r="S595" s="219"/>
      <c r="T595" s="220"/>
      <c r="AT595" s="221" t="s">
        <v>158</v>
      </c>
      <c r="AU595" s="221" t="s">
        <v>82</v>
      </c>
      <c r="AV595" s="12" t="s">
        <v>82</v>
      </c>
      <c r="AW595" s="12" t="s">
        <v>34</v>
      </c>
      <c r="AX595" s="12" t="s">
        <v>70</v>
      </c>
      <c r="AY595" s="221" t="s">
        <v>149</v>
      </c>
    </row>
    <row r="596" spans="2:65" s="12" customFormat="1">
      <c r="B596" s="211"/>
      <c r="C596" s="212"/>
      <c r="D596" s="201" t="s">
        <v>158</v>
      </c>
      <c r="E596" s="213" t="s">
        <v>21</v>
      </c>
      <c r="F596" s="214" t="s">
        <v>677</v>
      </c>
      <c r="G596" s="212"/>
      <c r="H596" s="215">
        <v>39.523000000000003</v>
      </c>
      <c r="I596" s="216"/>
      <c r="J596" s="212"/>
      <c r="K596" s="212"/>
      <c r="L596" s="217"/>
      <c r="M596" s="218"/>
      <c r="N596" s="219"/>
      <c r="O596" s="219"/>
      <c r="P596" s="219"/>
      <c r="Q596" s="219"/>
      <c r="R596" s="219"/>
      <c r="S596" s="219"/>
      <c r="T596" s="220"/>
      <c r="AT596" s="221" t="s">
        <v>158</v>
      </c>
      <c r="AU596" s="221" t="s">
        <v>82</v>
      </c>
      <c r="AV596" s="12" t="s">
        <v>82</v>
      </c>
      <c r="AW596" s="12" t="s">
        <v>34</v>
      </c>
      <c r="AX596" s="12" t="s">
        <v>70</v>
      </c>
      <c r="AY596" s="221" t="s">
        <v>149</v>
      </c>
    </row>
    <row r="597" spans="2:65" s="12" customFormat="1">
      <c r="B597" s="211"/>
      <c r="C597" s="212"/>
      <c r="D597" s="201" t="s">
        <v>158</v>
      </c>
      <c r="E597" s="213" t="s">
        <v>21</v>
      </c>
      <c r="F597" s="214" t="s">
        <v>678</v>
      </c>
      <c r="G597" s="212"/>
      <c r="H597" s="215">
        <v>39.082999999999998</v>
      </c>
      <c r="I597" s="216"/>
      <c r="J597" s="212"/>
      <c r="K597" s="212"/>
      <c r="L597" s="217"/>
      <c r="M597" s="218"/>
      <c r="N597" s="219"/>
      <c r="O597" s="219"/>
      <c r="P597" s="219"/>
      <c r="Q597" s="219"/>
      <c r="R597" s="219"/>
      <c r="S597" s="219"/>
      <c r="T597" s="220"/>
      <c r="AT597" s="221" t="s">
        <v>158</v>
      </c>
      <c r="AU597" s="221" t="s">
        <v>82</v>
      </c>
      <c r="AV597" s="12" t="s">
        <v>82</v>
      </c>
      <c r="AW597" s="12" t="s">
        <v>34</v>
      </c>
      <c r="AX597" s="12" t="s">
        <v>70</v>
      </c>
      <c r="AY597" s="221" t="s">
        <v>149</v>
      </c>
    </row>
    <row r="598" spans="2:65" s="13" customFormat="1">
      <c r="B598" s="222"/>
      <c r="C598" s="223"/>
      <c r="D598" s="224" t="s">
        <v>158</v>
      </c>
      <c r="E598" s="225" t="s">
        <v>21</v>
      </c>
      <c r="F598" s="226" t="s">
        <v>161</v>
      </c>
      <c r="G598" s="223"/>
      <c r="H598" s="227">
        <v>259.53199999999998</v>
      </c>
      <c r="I598" s="228"/>
      <c r="J598" s="223"/>
      <c r="K598" s="223"/>
      <c r="L598" s="229"/>
      <c r="M598" s="230"/>
      <c r="N598" s="231"/>
      <c r="O598" s="231"/>
      <c r="P598" s="231"/>
      <c r="Q598" s="231"/>
      <c r="R598" s="231"/>
      <c r="S598" s="231"/>
      <c r="T598" s="232"/>
      <c r="AT598" s="233" t="s">
        <v>158</v>
      </c>
      <c r="AU598" s="233" t="s">
        <v>82</v>
      </c>
      <c r="AV598" s="13" t="s">
        <v>156</v>
      </c>
      <c r="AW598" s="13" t="s">
        <v>34</v>
      </c>
      <c r="AX598" s="13" t="s">
        <v>75</v>
      </c>
      <c r="AY598" s="233" t="s">
        <v>149</v>
      </c>
    </row>
    <row r="599" spans="2:65" s="1" customFormat="1" ht="31.5" customHeight="1">
      <c r="B599" s="40"/>
      <c r="C599" s="187" t="s">
        <v>679</v>
      </c>
      <c r="D599" s="187" t="s">
        <v>151</v>
      </c>
      <c r="E599" s="188" t="s">
        <v>680</v>
      </c>
      <c r="F599" s="189" t="s">
        <v>681</v>
      </c>
      <c r="G599" s="190" t="s">
        <v>253</v>
      </c>
      <c r="H599" s="191">
        <v>26.73</v>
      </c>
      <c r="I599" s="192"/>
      <c r="J599" s="193">
        <f>ROUND(I599*H599,2)</f>
        <v>0</v>
      </c>
      <c r="K599" s="189" t="s">
        <v>155</v>
      </c>
      <c r="L599" s="60"/>
      <c r="M599" s="194" t="s">
        <v>21</v>
      </c>
      <c r="N599" s="195" t="s">
        <v>41</v>
      </c>
      <c r="O599" s="41"/>
      <c r="P599" s="196">
        <f>O599*H599</f>
        <v>0</v>
      </c>
      <c r="Q599" s="196">
        <v>0</v>
      </c>
      <c r="R599" s="196">
        <f>Q599*H599</f>
        <v>0</v>
      </c>
      <c r="S599" s="196">
        <v>0</v>
      </c>
      <c r="T599" s="197">
        <f>S599*H599</f>
        <v>0</v>
      </c>
      <c r="AR599" s="23" t="s">
        <v>244</v>
      </c>
      <c r="AT599" s="23" t="s">
        <v>151</v>
      </c>
      <c r="AU599" s="23" t="s">
        <v>82</v>
      </c>
      <c r="AY599" s="23" t="s">
        <v>149</v>
      </c>
      <c r="BE599" s="198">
        <f>IF(N599="základní",J599,0)</f>
        <v>0</v>
      </c>
      <c r="BF599" s="198">
        <f>IF(N599="snížená",J599,0)</f>
        <v>0</v>
      </c>
      <c r="BG599" s="198">
        <f>IF(N599="zákl. přenesená",J599,0)</f>
        <v>0</v>
      </c>
      <c r="BH599" s="198">
        <f>IF(N599="sníž. přenesená",J599,0)</f>
        <v>0</v>
      </c>
      <c r="BI599" s="198">
        <f>IF(N599="nulová",J599,0)</f>
        <v>0</v>
      </c>
      <c r="BJ599" s="23" t="s">
        <v>75</v>
      </c>
      <c r="BK599" s="198">
        <f>ROUND(I599*H599,2)</f>
        <v>0</v>
      </c>
      <c r="BL599" s="23" t="s">
        <v>244</v>
      </c>
      <c r="BM599" s="23" t="s">
        <v>682</v>
      </c>
    </row>
    <row r="600" spans="2:65" s="11" customFormat="1">
      <c r="B600" s="199"/>
      <c r="C600" s="200"/>
      <c r="D600" s="201" t="s">
        <v>158</v>
      </c>
      <c r="E600" s="202" t="s">
        <v>21</v>
      </c>
      <c r="F600" s="203" t="s">
        <v>683</v>
      </c>
      <c r="G600" s="200"/>
      <c r="H600" s="204" t="s">
        <v>21</v>
      </c>
      <c r="I600" s="205"/>
      <c r="J600" s="200"/>
      <c r="K600" s="200"/>
      <c r="L600" s="206"/>
      <c r="M600" s="207"/>
      <c r="N600" s="208"/>
      <c r="O600" s="208"/>
      <c r="P600" s="208"/>
      <c r="Q600" s="208"/>
      <c r="R600" s="208"/>
      <c r="S600" s="208"/>
      <c r="T600" s="209"/>
      <c r="AT600" s="210" t="s">
        <v>158</v>
      </c>
      <c r="AU600" s="210" t="s">
        <v>82</v>
      </c>
      <c r="AV600" s="11" t="s">
        <v>75</v>
      </c>
      <c r="AW600" s="11" t="s">
        <v>34</v>
      </c>
      <c r="AX600" s="11" t="s">
        <v>70</v>
      </c>
      <c r="AY600" s="210" t="s">
        <v>149</v>
      </c>
    </row>
    <row r="601" spans="2:65" s="12" customFormat="1">
      <c r="B601" s="211"/>
      <c r="C601" s="212"/>
      <c r="D601" s="201" t="s">
        <v>158</v>
      </c>
      <c r="E601" s="213" t="s">
        <v>21</v>
      </c>
      <c r="F601" s="214" t="s">
        <v>684</v>
      </c>
      <c r="G601" s="212"/>
      <c r="H601" s="215">
        <v>26.73</v>
      </c>
      <c r="I601" s="216"/>
      <c r="J601" s="212"/>
      <c r="K601" s="212"/>
      <c r="L601" s="217"/>
      <c r="M601" s="218"/>
      <c r="N601" s="219"/>
      <c r="O601" s="219"/>
      <c r="P601" s="219"/>
      <c r="Q601" s="219"/>
      <c r="R601" s="219"/>
      <c r="S601" s="219"/>
      <c r="T601" s="220"/>
      <c r="AT601" s="221" t="s">
        <v>158</v>
      </c>
      <c r="AU601" s="221" t="s">
        <v>82</v>
      </c>
      <c r="AV601" s="12" t="s">
        <v>82</v>
      </c>
      <c r="AW601" s="12" t="s">
        <v>34</v>
      </c>
      <c r="AX601" s="12" t="s">
        <v>70</v>
      </c>
      <c r="AY601" s="221" t="s">
        <v>149</v>
      </c>
    </row>
    <row r="602" spans="2:65" s="13" customFormat="1">
      <c r="B602" s="222"/>
      <c r="C602" s="223"/>
      <c r="D602" s="224" t="s">
        <v>158</v>
      </c>
      <c r="E602" s="225" t="s">
        <v>21</v>
      </c>
      <c r="F602" s="226" t="s">
        <v>161</v>
      </c>
      <c r="G602" s="223"/>
      <c r="H602" s="227">
        <v>26.73</v>
      </c>
      <c r="I602" s="228"/>
      <c r="J602" s="223"/>
      <c r="K602" s="223"/>
      <c r="L602" s="229"/>
      <c r="M602" s="230"/>
      <c r="N602" s="231"/>
      <c r="O602" s="231"/>
      <c r="P602" s="231"/>
      <c r="Q602" s="231"/>
      <c r="R602" s="231"/>
      <c r="S602" s="231"/>
      <c r="T602" s="232"/>
      <c r="AT602" s="233" t="s">
        <v>158</v>
      </c>
      <c r="AU602" s="233" t="s">
        <v>82</v>
      </c>
      <c r="AV602" s="13" t="s">
        <v>156</v>
      </c>
      <c r="AW602" s="13" t="s">
        <v>34</v>
      </c>
      <c r="AX602" s="13" t="s">
        <v>75</v>
      </c>
      <c r="AY602" s="233" t="s">
        <v>149</v>
      </c>
    </row>
    <row r="603" spans="2:65" s="1" customFormat="1" ht="22.5" customHeight="1">
      <c r="B603" s="40"/>
      <c r="C603" s="237" t="s">
        <v>685</v>
      </c>
      <c r="D603" s="237" t="s">
        <v>245</v>
      </c>
      <c r="E603" s="238" t="s">
        <v>686</v>
      </c>
      <c r="F603" s="239" t="s">
        <v>687</v>
      </c>
      <c r="G603" s="240" t="s">
        <v>217</v>
      </c>
      <c r="H603" s="241">
        <v>8.6999999999999994E-2</v>
      </c>
      <c r="I603" s="242"/>
      <c r="J603" s="243">
        <f>ROUND(I603*H603,2)</f>
        <v>0</v>
      </c>
      <c r="K603" s="239" t="s">
        <v>155</v>
      </c>
      <c r="L603" s="244"/>
      <c r="M603" s="245" t="s">
        <v>21</v>
      </c>
      <c r="N603" s="246" t="s">
        <v>41</v>
      </c>
      <c r="O603" s="41"/>
      <c r="P603" s="196">
        <f>O603*H603</f>
        <v>0</v>
      </c>
      <c r="Q603" s="196">
        <v>1</v>
      </c>
      <c r="R603" s="196">
        <f>Q603*H603</f>
        <v>8.6999999999999994E-2</v>
      </c>
      <c r="S603" s="196">
        <v>0</v>
      </c>
      <c r="T603" s="197">
        <f>S603*H603</f>
        <v>0</v>
      </c>
      <c r="AR603" s="23" t="s">
        <v>361</v>
      </c>
      <c r="AT603" s="23" t="s">
        <v>245</v>
      </c>
      <c r="AU603" s="23" t="s">
        <v>82</v>
      </c>
      <c r="AY603" s="23" t="s">
        <v>149</v>
      </c>
      <c r="BE603" s="198">
        <f>IF(N603="základní",J603,0)</f>
        <v>0</v>
      </c>
      <c r="BF603" s="198">
        <f>IF(N603="snížená",J603,0)</f>
        <v>0</v>
      </c>
      <c r="BG603" s="198">
        <f>IF(N603="zákl. přenesená",J603,0)</f>
        <v>0</v>
      </c>
      <c r="BH603" s="198">
        <f>IF(N603="sníž. přenesená",J603,0)</f>
        <v>0</v>
      </c>
      <c r="BI603" s="198">
        <f>IF(N603="nulová",J603,0)</f>
        <v>0</v>
      </c>
      <c r="BJ603" s="23" t="s">
        <v>75</v>
      </c>
      <c r="BK603" s="198">
        <f>ROUND(I603*H603,2)</f>
        <v>0</v>
      </c>
      <c r="BL603" s="23" t="s">
        <v>244</v>
      </c>
      <c r="BM603" s="23" t="s">
        <v>688</v>
      </c>
    </row>
    <row r="604" spans="2:65" s="1" customFormat="1" ht="27">
      <c r="B604" s="40"/>
      <c r="C604" s="62"/>
      <c r="D604" s="201" t="s">
        <v>404</v>
      </c>
      <c r="E604" s="62"/>
      <c r="F604" s="250" t="s">
        <v>689</v>
      </c>
      <c r="G604" s="62"/>
      <c r="H604" s="62"/>
      <c r="I604" s="157"/>
      <c r="J604" s="62"/>
      <c r="K604" s="62"/>
      <c r="L604" s="60"/>
      <c r="M604" s="251"/>
      <c r="N604" s="41"/>
      <c r="O604" s="41"/>
      <c r="P604" s="41"/>
      <c r="Q604" s="41"/>
      <c r="R604" s="41"/>
      <c r="S604" s="41"/>
      <c r="T604" s="77"/>
      <c r="AT604" s="23" t="s">
        <v>404</v>
      </c>
      <c r="AU604" s="23" t="s">
        <v>82</v>
      </c>
    </row>
    <row r="605" spans="2:65" s="11" customFormat="1">
      <c r="B605" s="199"/>
      <c r="C605" s="200"/>
      <c r="D605" s="201" t="s">
        <v>158</v>
      </c>
      <c r="E605" s="202" t="s">
        <v>21</v>
      </c>
      <c r="F605" s="203" t="s">
        <v>406</v>
      </c>
      <c r="G605" s="200"/>
      <c r="H605" s="204" t="s">
        <v>21</v>
      </c>
      <c r="I605" s="205"/>
      <c r="J605" s="200"/>
      <c r="K605" s="200"/>
      <c r="L605" s="206"/>
      <c r="M605" s="207"/>
      <c r="N605" s="208"/>
      <c r="O605" s="208"/>
      <c r="P605" s="208"/>
      <c r="Q605" s="208"/>
      <c r="R605" s="208"/>
      <c r="S605" s="208"/>
      <c r="T605" s="209"/>
      <c r="AT605" s="210" t="s">
        <v>158</v>
      </c>
      <c r="AU605" s="210" t="s">
        <v>82</v>
      </c>
      <c r="AV605" s="11" t="s">
        <v>75</v>
      </c>
      <c r="AW605" s="11" t="s">
        <v>34</v>
      </c>
      <c r="AX605" s="11" t="s">
        <v>70</v>
      </c>
      <c r="AY605" s="210" t="s">
        <v>149</v>
      </c>
    </row>
    <row r="606" spans="2:65" s="12" customFormat="1">
      <c r="B606" s="211"/>
      <c r="C606" s="212"/>
      <c r="D606" s="201" t="s">
        <v>158</v>
      </c>
      <c r="E606" s="213" t="s">
        <v>21</v>
      </c>
      <c r="F606" s="214" t="s">
        <v>690</v>
      </c>
      <c r="G606" s="212"/>
      <c r="H606" s="215">
        <v>7.8E-2</v>
      </c>
      <c r="I606" s="216"/>
      <c r="J606" s="212"/>
      <c r="K606" s="212"/>
      <c r="L606" s="217"/>
      <c r="M606" s="218"/>
      <c r="N606" s="219"/>
      <c r="O606" s="219"/>
      <c r="P606" s="219"/>
      <c r="Q606" s="219"/>
      <c r="R606" s="219"/>
      <c r="S606" s="219"/>
      <c r="T606" s="220"/>
      <c r="AT606" s="221" t="s">
        <v>158</v>
      </c>
      <c r="AU606" s="221" t="s">
        <v>82</v>
      </c>
      <c r="AV606" s="12" t="s">
        <v>82</v>
      </c>
      <c r="AW606" s="12" t="s">
        <v>34</v>
      </c>
      <c r="AX606" s="12" t="s">
        <v>70</v>
      </c>
      <c r="AY606" s="221" t="s">
        <v>149</v>
      </c>
    </row>
    <row r="607" spans="2:65" s="12" customFormat="1">
      <c r="B607" s="211"/>
      <c r="C607" s="212"/>
      <c r="D607" s="201" t="s">
        <v>158</v>
      </c>
      <c r="E607" s="213" t="s">
        <v>21</v>
      </c>
      <c r="F607" s="214" t="s">
        <v>691</v>
      </c>
      <c r="G607" s="212"/>
      <c r="H607" s="215">
        <v>8.9999999999999993E-3</v>
      </c>
      <c r="I607" s="216"/>
      <c r="J607" s="212"/>
      <c r="K607" s="212"/>
      <c r="L607" s="217"/>
      <c r="M607" s="218"/>
      <c r="N607" s="219"/>
      <c r="O607" s="219"/>
      <c r="P607" s="219"/>
      <c r="Q607" s="219"/>
      <c r="R607" s="219"/>
      <c r="S607" s="219"/>
      <c r="T607" s="220"/>
      <c r="AT607" s="221" t="s">
        <v>158</v>
      </c>
      <c r="AU607" s="221" t="s">
        <v>82</v>
      </c>
      <c r="AV607" s="12" t="s">
        <v>82</v>
      </c>
      <c r="AW607" s="12" t="s">
        <v>34</v>
      </c>
      <c r="AX607" s="12" t="s">
        <v>70</v>
      </c>
      <c r="AY607" s="221" t="s">
        <v>149</v>
      </c>
    </row>
    <row r="608" spans="2:65" s="13" customFormat="1">
      <c r="B608" s="222"/>
      <c r="C608" s="223"/>
      <c r="D608" s="224" t="s">
        <v>158</v>
      </c>
      <c r="E608" s="225" t="s">
        <v>21</v>
      </c>
      <c r="F608" s="226" t="s">
        <v>161</v>
      </c>
      <c r="G608" s="223"/>
      <c r="H608" s="227">
        <v>8.6999999999999994E-2</v>
      </c>
      <c r="I608" s="228"/>
      <c r="J608" s="223"/>
      <c r="K608" s="223"/>
      <c r="L608" s="229"/>
      <c r="M608" s="230"/>
      <c r="N608" s="231"/>
      <c r="O608" s="231"/>
      <c r="P608" s="231"/>
      <c r="Q608" s="231"/>
      <c r="R608" s="231"/>
      <c r="S608" s="231"/>
      <c r="T608" s="232"/>
      <c r="AT608" s="233" t="s">
        <v>158</v>
      </c>
      <c r="AU608" s="233" t="s">
        <v>82</v>
      </c>
      <c r="AV608" s="13" t="s">
        <v>156</v>
      </c>
      <c r="AW608" s="13" t="s">
        <v>34</v>
      </c>
      <c r="AX608" s="13" t="s">
        <v>75</v>
      </c>
      <c r="AY608" s="233" t="s">
        <v>149</v>
      </c>
    </row>
    <row r="609" spans="2:65" s="1" customFormat="1" ht="22.5" customHeight="1">
      <c r="B609" s="40"/>
      <c r="C609" s="187" t="s">
        <v>692</v>
      </c>
      <c r="D609" s="187" t="s">
        <v>151</v>
      </c>
      <c r="E609" s="188" t="s">
        <v>693</v>
      </c>
      <c r="F609" s="189" t="s">
        <v>694</v>
      </c>
      <c r="G609" s="190" t="s">
        <v>253</v>
      </c>
      <c r="H609" s="191">
        <v>259.53199999999998</v>
      </c>
      <c r="I609" s="192"/>
      <c r="J609" s="193">
        <f>ROUND(I609*H609,2)</f>
        <v>0</v>
      </c>
      <c r="K609" s="189" t="s">
        <v>155</v>
      </c>
      <c r="L609" s="60"/>
      <c r="M609" s="194" t="s">
        <v>21</v>
      </c>
      <c r="N609" s="195" t="s">
        <v>41</v>
      </c>
      <c r="O609" s="41"/>
      <c r="P609" s="196">
        <f>O609*H609</f>
        <v>0</v>
      </c>
      <c r="Q609" s="196">
        <v>4.0000000000000002E-4</v>
      </c>
      <c r="R609" s="196">
        <f>Q609*H609</f>
        <v>0.1038128</v>
      </c>
      <c r="S609" s="196">
        <v>0</v>
      </c>
      <c r="T609" s="197">
        <f>S609*H609</f>
        <v>0</v>
      </c>
      <c r="AR609" s="23" t="s">
        <v>244</v>
      </c>
      <c r="AT609" s="23" t="s">
        <v>151</v>
      </c>
      <c r="AU609" s="23" t="s">
        <v>82</v>
      </c>
      <c r="AY609" s="23" t="s">
        <v>149</v>
      </c>
      <c r="BE609" s="198">
        <f>IF(N609="základní",J609,0)</f>
        <v>0</v>
      </c>
      <c r="BF609" s="198">
        <f>IF(N609="snížená",J609,0)</f>
        <v>0</v>
      </c>
      <c r="BG609" s="198">
        <f>IF(N609="zákl. přenesená",J609,0)</f>
        <v>0</v>
      </c>
      <c r="BH609" s="198">
        <f>IF(N609="sníž. přenesená",J609,0)</f>
        <v>0</v>
      </c>
      <c r="BI609" s="198">
        <f>IF(N609="nulová",J609,0)</f>
        <v>0</v>
      </c>
      <c r="BJ609" s="23" t="s">
        <v>75</v>
      </c>
      <c r="BK609" s="198">
        <f>ROUND(I609*H609,2)</f>
        <v>0</v>
      </c>
      <c r="BL609" s="23" t="s">
        <v>244</v>
      </c>
      <c r="BM609" s="23" t="s">
        <v>695</v>
      </c>
    </row>
    <row r="610" spans="2:65" s="11" customFormat="1">
      <c r="B610" s="199"/>
      <c r="C610" s="200"/>
      <c r="D610" s="201" t="s">
        <v>158</v>
      </c>
      <c r="E610" s="202" t="s">
        <v>21</v>
      </c>
      <c r="F610" s="203" t="s">
        <v>674</v>
      </c>
      <c r="G610" s="200"/>
      <c r="H610" s="204" t="s">
        <v>21</v>
      </c>
      <c r="I610" s="205"/>
      <c r="J610" s="200"/>
      <c r="K610" s="200"/>
      <c r="L610" s="206"/>
      <c r="M610" s="207"/>
      <c r="N610" s="208"/>
      <c r="O610" s="208"/>
      <c r="P610" s="208"/>
      <c r="Q610" s="208"/>
      <c r="R610" s="208"/>
      <c r="S610" s="208"/>
      <c r="T610" s="209"/>
      <c r="AT610" s="210" t="s">
        <v>158</v>
      </c>
      <c r="AU610" s="210" t="s">
        <v>82</v>
      </c>
      <c r="AV610" s="11" t="s">
        <v>75</v>
      </c>
      <c r="AW610" s="11" t="s">
        <v>34</v>
      </c>
      <c r="AX610" s="11" t="s">
        <v>70</v>
      </c>
      <c r="AY610" s="210" t="s">
        <v>149</v>
      </c>
    </row>
    <row r="611" spans="2:65" s="12" customFormat="1">
      <c r="B611" s="211"/>
      <c r="C611" s="212"/>
      <c r="D611" s="201" t="s">
        <v>158</v>
      </c>
      <c r="E611" s="213" t="s">
        <v>21</v>
      </c>
      <c r="F611" s="214" t="s">
        <v>675</v>
      </c>
      <c r="G611" s="212"/>
      <c r="H611" s="215">
        <v>118.738</v>
      </c>
      <c r="I611" s="216"/>
      <c r="J611" s="212"/>
      <c r="K611" s="212"/>
      <c r="L611" s="217"/>
      <c r="M611" s="218"/>
      <c r="N611" s="219"/>
      <c r="O611" s="219"/>
      <c r="P611" s="219"/>
      <c r="Q611" s="219"/>
      <c r="R611" s="219"/>
      <c r="S611" s="219"/>
      <c r="T611" s="220"/>
      <c r="AT611" s="221" t="s">
        <v>158</v>
      </c>
      <c r="AU611" s="221" t="s">
        <v>82</v>
      </c>
      <c r="AV611" s="12" t="s">
        <v>82</v>
      </c>
      <c r="AW611" s="12" t="s">
        <v>34</v>
      </c>
      <c r="AX611" s="12" t="s">
        <v>70</v>
      </c>
      <c r="AY611" s="221" t="s">
        <v>149</v>
      </c>
    </row>
    <row r="612" spans="2:65" s="12" customFormat="1">
      <c r="B612" s="211"/>
      <c r="C612" s="212"/>
      <c r="D612" s="201" t="s">
        <v>158</v>
      </c>
      <c r="E612" s="213" t="s">
        <v>21</v>
      </c>
      <c r="F612" s="214" t="s">
        <v>676</v>
      </c>
      <c r="G612" s="212"/>
      <c r="H612" s="215">
        <v>62.188000000000002</v>
      </c>
      <c r="I612" s="216"/>
      <c r="J612" s="212"/>
      <c r="K612" s="212"/>
      <c r="L612" s="217"/>
      <c r="M612" s="218"/>
      <c r="N612" s="219"/>
      <c r="O612" s="219"/>
      <c r="P612" s="219"/>
      <c r="Q612" s="219"/>
      <c r="R612" s="219"/>
      <c r="S612" s="219"/>
      <c r="T612" s="220"/>
      <c r="AT612" s="221" t="s">
        <v>158</v>
      </c>
      <c r="AU612" s="221" t="s">
        <v>82</v>
      </c>
      <c r="AV612" s="12" t="s">
        <v>82</v>
      </c>
      <c r="AW612" s="12" t="s">
        <v>34</v>
      </c>
      <c r="AX612" s="12" t="s">
        <v>70</v>
      </c>
      <c r="AY612" s="221" t="s">
        <v>149</v>
      </c>
    </row>
    <row r="613" spans="2:65" s="12" customFormat="1">
      <c r="B613" s="211"/>
      <c r="C613" s="212"/>
      <c r="D613" s="201" t="s">
        <v>158</v>
      </c>
      <c r="E613" s="213" t="s">
        <v>21</v>
      </c>
      <c r="F613" s="214" t="s">
        <v>677</v>
      </c>
      <c r="G613" s="212"/>
      <c r="H613" s="215">
        <v>39.523000000000003</v>
      </c>
      <c r="I613" s="216"/>
      <c r="J613" s="212"/>
      <c r="K613" s="212"/>
      <c r="L613" s="217"/>
      <c r="M613" s="218"/>
      <c r="N613" s="219"/>
      <c r="O613" s="219"/>
      <c r="P613" s="219"/>
      <c r="Q613" s="219"/>
      <c r="R613" s="219"/>
      <c r="S613" s="219"/>
      <c r="T613" s="220"/>
      <c r="AT613" s="221" t="s">
        <v>158</v>
      </c>
      <c r="AU613" s="221" t="s">
        <v>82</v>
      </c>
      <c r="AV613" s="12" t="s">
        <v>82</v>
      </c>
      <c r="AW613" s="12" t="s">
        <v>34</v>
      </c>
      <c r="AX613" s="12" t="s">
        <v>70</v>
      </c>
      <c r="AY613" s="221" t="s">
        <v>149</v>
      </c>
    </row>
    <row r="614" spans="2:65" s="12" customFormat="1">
      <c r="B614" s="211"/>
      <c r="C614" s="212"/>
      <c r="D614" s="201" t="s">
        <v>158</v>
      </c>
      <c r="E614" s="213" t="s">
        <v>21</v>
      </c>
      <c r="F614" s="214" t="s">
        <v>678</v>
      </c>
      <c r="G614" s="212"/>
      <c r="H614" s="215">
        <v>39.082999999999998</v>
      </c>
      <c r="I614" s="216"/>
      <c r="J614" s="212"/>
      <c r="K614" s="212"/>
      <c r="L614" s="217"/>
      <c r="M614" s="218"/>
      <c r="N614" s="219"/>
      <c r="O614" s="219"/>
      <c r="P614" s="219"/>
      <c r="Q614" s="219"/>
      <c r="R614" s="219"/>
      <c r="S614" s="219"/>
      <c r="T614" s="220"/>
      <c r="AT614" s="221" t="s">
        <v>158</v>
      </c>
      <c r="AU614" s="221" t="s">
        <v>82</v>
      </c>
      <c r="AV614" s="12" t="s">
        <v>82</v>
      </c>
      <c r="AW614" s="12" t="s">
        <v>34</v>
      </c>
      <c r="AX614" s="12" t="s">
        <v>70</v>
      </c>
      <c r="AY614" s="221" t="s">
        <v>149</v>
      </c>
    </row>
    <row r="615" spans="2:65" s="13" customFormat="1">
      <c r="B615" s="222"/>
      <c r="C615" s="223"/>
      <c r="D615" s="224" t="s">
        <v>158</v>
      </c>
      <c r="E615" s="225" t="s">
        <v>21</v>
      </c>
      <c r="F615" s="226" t="s">
        <v>161</v>
      </c>
      <c r="G615" s="223"/>
      <c r="H615" s="227">
        <v>259.53199999999998</v>
      </c>
      <c r="I615" s="228"/>
      <c r="J615" s="223"/>
      <c r="K615" s="223"/>
      <c r="L615" s="229"/>
      <c r="M615" s="230"/>
      <c r="N615" s="231"/>
      <c r="O615" s="231"/>
      <c r="P615" s="231"/>
      <c r="Q615" s="231"/>
      <c r="R615" s="231"/>
      <c r="S615" s="231"/>
      <c r="T615" s="232"/>
      <c r="AT615" s="233" t="s">
        <v>158</v>
      </c>
      <c r="AU615" s="233" t="s">
        <v>82</v>
      </c>
      <c r="AV615" s="13" t="s">
        <v>156</v>
      </c>
      <c r="AW615" s="13" t="s">
        <v>34</v>
      </c>
      <c r="AX615" s="13" t="s">
        <v>75</v>
      </c>
      <c r="AY615" s="233" t="s">
        <v>149</v>
      </c>
    </row>
    <row r="616" spans="2:65" s="1" customFormat="1" ht="22.5" customHeight="1">
      <c r="B616" s="40"/>
      <c r="C616" s="187" t="s">
        <v>696</v>
      </c>
      <c r="D616" s="187" t="s">
        <v>151</v>
      </c>
      <c r="E616" s="188" t="s">
        <v>697</v>
      </c>
      <c r="F616" s="189" t="s">
        <v>698</v>
      </c>
      <c r="G616" s="190" t="s">
        <v>253</v>
      </c>
      <c r="H616" s="191">
        <v>26.73</v>
      </c>
      <c r="I616" s="192"/>
      <c r="J616" s="193">
        <f>ROUND(I616*H616,2)</f>
        <v>0</v>
      </c>
      <c r="K616" s="189" t="s">
        <v>155</v>
      </c>
      <c r="L616" s="60"/>
      <c r="M616" s="194" t="s">
        <v>21</v>
      </c>
      <c r="N616" s="195" t="s">
        <v>41</v>
      </c>
      <c r="O616" s="41"/>
      <c r="P616" s="196">
        <f>O616*H616</f>
        <v>0</v>
      </c>
      <c r="Q616" s="196">
        <v>4.0000000000000002E-4</v>
      </c>
      <c r="R616" s="196">
        <f>Q616*H616</f>
        <v>1.0692E-2</v>
      </c>
      <c r="S616" s="196">
        <v>0</v>
      </c>
      <c r="T616" s="197">
        <f>S616*H616</f>
        <v>0</v>
      </c>
      <c r="AR616" s="23" t="s">
        <v>244</v>
      </c>
      <c r="AT616" s="23" t="s">
        <v>151</v>
      </c>
      <c r="AU616" s="23" t="s">
        <v>82</v>
      </c>
      <c r="AY616" s="23" t="s">
        <v>149</v>
      </c>
      <c r="BE616" s="198">
        <f>IF(N616="základní",J616,0)</f>
        <v>0</v>
      </c>
      <c r="BF616" s="198">
        <f>IF(N616="snížená",J616,0)</f>
        <v>0</v>
      </c>
      <c r="BG616" s="198">
        <f>IF(N616="zákl. přenesená",J616,0)</f>
        <v>0</v>
      </c>
      <c r="BH616" s="198">
        <f>IF(N616="sníž. přenesená",J616,0)</f>
        <v>0</v>
      </c>
      <c r="BI616" s="198">
        <f>IF(N616="nulová",J616,0)</f>
        <v>0</v>
      </c>
      <c r="BJ616" s="23" t="s">
        <v>75</v>
      </c>
      <c r="BK616" s="198">
        <f>ROUND(I616*H616,2)</f>
        <v>0</v>
      </c>
      <c r="BL616" s="23" t="s">
        <v>244</v>
      </c>
      <c r="BM616" s="23" t="s">
        <v>699</v>
      </c>
    </row>
    <row r="617" spans="2:65" s="11" customFormat="1">
      <c r="B617" s="199"/>
      <c r="C617" s="200"/>
      <c r="D617" s="201" t="s">
        <v>158</v>
      </c>
      <c r="E617" s="202" t="s">
        <v>21</v>
      </c>
      <c r="F617" s="203" t="s">
        <v>683</v>
      </c>
      <c r="G617" s="200"/>
      <c r="H617" s="204" t="s">
        <v>21</v>
      </c>
      <c r="I617" s="205"/>
      <c r="J617" s="200"/>
      <c r="K617" s="200"/>
      <c r="L617" s="206"/>
      <c r="M617" s="207"/>
      <c r="N617" s="208"/>
      <c r="O617" s="208"/>
      <c r="P617" s="208"/>
      <c r="Q617" s="208"/>
      <c r="R617" s="208"/>
      <c r="S617" s="208"/>
      <c r="T617" s="209"/>
      <c r="AT617" s="210" t="s">
        <v>158</v>
      </c>
      <c r="AU617" s="210" t="s">
        <v>82</v>
      </c>
      <c r="AV617" s="11" t="s">
        <v>75</v>
      </c>
      <c r="AW617" s="11" t="s">
        <v>34</v>
      </c>
      <c r="AX617" s="11" t="s">
        <v>70</v>
      </c>
      <c r="AY617" s="210" t="s">
        <v>149</v>
      </c>
    </row>
    <row r="618" spans="2:65" s="12" customFormat="1">
      <c r="B618" s="211"/>
      <c r="C618" s="212"/>
      <c r="D618" s="201" t="s">
        <v>158</v>
      </c>
      <c r="E618" s="213" t="s">
        <v>21</v>
      </c>
      <c r="F618" s="214" t="s">
        <v>684</v>
      </c>
      <c r="G618" s="212"/>
      <c r="H618" s="215">
        <v>26.73</v>
      </c>
      <c r="I618" s="216"/>
      <c r="J618" s="212"/>
      <c r="K618" s="212"/>
      <c r="L618" s="217"/>
      <c r="M618" s="218"/>
      <c r="N618" s="219"/>
      <c r="O618" s="219"/>
      <c r="P618" s="219"/>
      <c r="Q618" s="219"/>
      <c r="R618" s="219"/>
      <c r="S618" s="219"/>
      <c r="T618" s="220"/>
      <c r="AT618" s="221" t="s">
        <v>158</v>
      </c>
      <c r="AU618" s="221" t="s">
        <v>82</v>
      </c>
      <c r="AV618" s="12" t="s">
        <v>82</v>
      </c>
      <c r="AW618" s="12" t="s">
        <v>34</v>
      </c>
      <c r="AX618" s="12" t="s">
        <v>70</v>
      </c>
      <c r="AY618" s="221" t="s">
        <v>149</v>
      </c>
    </row>
    <row r="619" spans="2:65" s="13" customFormat="1">
      <c r="B619" s="222"/>
      <c r="C619" s="223"/>
      <c r="D619" s="224" t="s">
        <v>158</v>
      </c>
      <c r="E619" s="225" t="s">
        <v>21</v>
      </c>
      <c r="F619" s="226" t="s">
        <v>161</v>
      </c>
      <c r="G619" s="223"/>
      <c r="H619" s="227">
        <v>26.73</v>
      </c>
      <c r="I619" s="228"/>
      <c r="J619" s="223"/>
      <c r="K619" s="223"/>
      <c r="L619" s="229"/>
      <c r="M619" s="230"/>
      <c r="N619" s="231"/>
      <c r="O619" s="231"/>
      <c r="P619" s="231"/>
      <c r="Q619" s="231"/>
      <c r="R619" s="231"/>
      <c r="S619" s="231"/>
      <c r="T619" s="232"/>
      <c r="AT619" s="233" t="s">
        <v>158</v>
      </c>
      <c r="AU619" s="233" t="s">
        <v>82</v>
      </c>
      <c r="AV619" s="13" t="s">
        <v>156</v>
      </c>
      <c r="AW619" s="13" t="s">
        <v>34</v>
      </c>
      <c r="AX619" s="13" t="s">
        <v>75</v>
      </c>
      <c r="AY619" s="233" t="s">
        <v>149</v>
      </c>
    </row>
    <row r="620" spans="2:65" s="1" customFormat="1" ht="22.5" customHeight="1">
      <c r="B620" s="40"/>
      <c r="C620" s="237" t="s">
        <v>700</v>
      </c>
      <c r="D620" s="237" t="s">
        <v>245</v>
      </c>
      <c r="E620" s="238" t="s">
        <v>701</v>
      </c>
      <c r="F620" s="239" t="s">
        <v>702</v>
      </c>
      <c r="G620" s="240" t="s">
        <v>253</v>
      </c>
      <c r="H620" s="241">
        <v>330.53800000000001</v>
      </c>
      <c r="I620" s="242"/>
      <c r="J620" s="243">
        <f>ROUND(I620*H620,2)</f>
        <v>0</v>
      </c>
      <c r="K620" s="239" t="s">
        <v>155</v>
      </c>
      <c r="L620" s="244"/>
      <c r="M620" s="245" t="s">
        <v>21</v>
      </c>
      <c r="N620" s="246" t="s">
        <v>41</v>
      </c>
      <c r="O620" s="41"/>
      <c r="P620" s="196">
        <f>O620*H620</f>
        <v>0</v>
      </c>
      <c r="Q620" s="196">
        <v>4.1000000000000003E-3</v>
      </c>
      <c r="R620" s="196">
        <f>Q620*H620</f>
        <v>1.3552058000000002</v>
      </c>
      <c r="S620" s="196">
        <v>0</v>
      </c>
      <c r="T620" s="197">
        <f>S620*H620</f>
        <v>0</v>
      </c>
      <c r="AR620" s="23" t="s">
        <v>361</v>
      </c>
      <c r="AT620" s="23" t="s">
        <v>245</v>
      </c>
      <c r="AU620" s="23" t="s">
        <v>82</v>
      </c>
      <c r="AY620" s="23" t="s">
        <v>149</v>
      </c>
      <c r="BE620" s="198">
        <f>IF(N620="základní",J620,0)</f>
        <v>0</v>
      </c>
      <c r="BF620" s="198">
        <f>IF(N620="snížená",J620,0)</f>
        <v>0</v>
      </c>
      <c r="BG620" s="198">
        <f>IF(N620="zákl. přenesená",J620,0)</f>
        <v>0</v>
      </c>
      <c r="BH620" s="198">
        <f>IF(N620="sníž. přenesená",J620,0)</f>
        <v>0</v>
      </c>
      <c r="BI620" s="198">
        <f>IF(N620="nulová",J620,0)</f>
        <v>0</v>
      </c>
      <c r="BJ620" s="23" t="s">
        <v>75</v>
      </c>
      <c r="BK620" s="198">
        <f>ROUND(I620*H620,2)</f>
        <v>0</v>
      </c>
      <c r="BL620" s="23" t="s">
        <v>244</v>
      </c>
      <c r="BM620" s="23" t="s">
        <v>703</v>
      </c>
    </row>
    <row r="621" spans="2:65" s="11" customFormat="1">
      <c r="B621" s="199"/>
      <c r="C621" s="200"/>
      <c r="D621" s="201" t="s">
        <v>158</v>
      </c>
      <c r="E621" s="202" t="s">
        <v>21</v>
      </c>
      <c r="F621" s="203" t="s">
        <v>406</v>
      </c>
      <c r="G621" s="200"/>
      <c r="H621" s="204" t="s">
        <v>21</v>
      </c>
      <c r="I621" s="205"/>
      <c r="J621" s="200"/>
      <c r="K621" s="200"/>
      <c r="L621" s="206"/>
      <c r="M621" s="207"/>
      <c r="N621" s="208"/>
      <c r="O621" s="208"/>
      <c r="P621" s="208"/>
      <c r="Q621" s="208"/>
      <c r="R621" s="208"/>
      <c r="S621" s="208"/>
      <c r="T621" s="209"/>
      <c r="AT621" s="210" t="s">
        <v>158</v>
      </c>
      <c r="AU621" s="210" t="s">
        <v>82</v>
      </c>
      <c r="AV621" s="11" t="s">
        <v>75</v>
      </c>
      <c r="AW621" s="11" t="s">
        <v>34</v>
      </c>
      <c r="AX621" s="11" t="s">
        <v>70</v>
      </c>
      <c r="AY621" s="210" t="s">
        <v>149</v>
      </c>
    </row>
    <row r="622" spans="2:65" s="12" customFormat="1">
      <c r="B622" s="211"/>
      <c r="C622" s="212"/>
      <c r="D622" s="201" t="s">
        <v>158</v>
      </c>
      <c r="E622" s="213" t="s">
        <v>21</v>
      </c>
      <c r="F622" s="214" t="s">
        <v>704</v>
      </c>
      <c r="G622" s="212"/>
      <c r="H622" s="215">
        <v>298.46199999999999</v>
      </c>
      <c r="I622" s="216"/>
      <c r="J622" s="212"/>
      <c r="K622" s="212"/>
      <c r="L622" s="217"/>
      <c r="M622" s="218"/>
      <c r="N622" s="219"/>
      <c r="O622" s="219"/>
      <c r="P622" s="219"/>
      <c r="Q622" s="219"/>
      <c r="R622" s="219"/>
      <c r="S622" s="219"/>
      <c r="T622" s="220"/>
      <c r="AT622" s="221" t="s">
        <v>158</v>
      </c>
      <c r="AU622" s="221" t="s">
        <v>82</v>
      </c>
      <c r="AV622" s="12" t="s">
        <v>82</v>
      </c>
      <c r="AW622" s="12" t="s">
        <v>34</v>
      </c>
      <c r="AX622" s="12" t="s">
        <v>70</v>
      </c>
      <c r="AY622" s="221" t="s">
        <v>149</v>
      </c>
    </row>
    <row r="623" spans="2:65" s="12" customFormat="1">
      <c r="B623" s="211"/>
      <c r="C623" s="212"/>
      <c r="D623" s="201" t="s">
        <v>158</v>
      </c>
      <c r="E623" s="213" t="s">
        <v>21</v>
      </c>
      <c r="F623" s="214" t="s">
        <v>705</v>
      </c>
      <c r="G623" s="212"/>
      <c r="H623" s="215">
        <v>32.076000000000001</v>
      </c>
      <c r="I623" s="216"/>
      <c r="J623" s="212"/>
      <c r="K623" s="212"/>
      <c r="L623" s="217"/>
      <c r="M623" s="218"/>
      <c r="N623" s="219"/>
      <c r="O623" s="219"/>
      <c r="P623" s="219"/>
      <c r="Q623" s="219"/>
      <c r="R623" s="219"/>
      <c r="S623" s="219"/>
      <c r="T623" s="220"/>
      <c r="AT623" s="221" t="s">
        <v>158</v>
      </c>
      <c r="AU623" s="221" t="s">
        <v>82</v>
      </c>
      <c r="AV623" s="12" t="s">
        <v>82</v>
      </c>
      <c r="AW623" s="12" t="s">
        <v>34</v>
      </c>
      <c r="AX623" s="12" t="s">
        <v>70</v>
      </c>
      <c r="AY623" s="221" t="s">
        <v>149</v>
      </c>
    </row>
    <row r="624" spans="2:65" s="13" customFormat="1">
      <c r="B624" s="222"/>
      <c r="C624" s="223"/>
      <c r="D624" s="224" t="s">
        <v>158</v>
      </c>
      <c r="E624" s="225" t="s">
        <v>21</v>
      </c>
      <c r="F624" s="226" t="s">
        <v>161</v>
      </c>
      <c r="G624" s="223"/>
      <c r="H624" s="227">
        <v>330.53800000000001</v>
      </c>
      <c r="I624" s="228"/>
      <c r="J624" s="223"/>
      <c r="K624" s="223"/>
      <c r="L624" s="229"/>
      <c r="M624" s="230"/>
      <c r="N624" s="231"/>
      <c r="O624" s="231"/>
      <c r="P624" s="231"/>
      <c r="Q624" s="231"/>
      <c r="R624" s="231"/>
      <c r="S624" s="231"/>
      <c r="T624" s="232"/>
      <c r="AT624" s="233" t="s">
        <v>158</v>
      </c>
      <c r="AU624" s="233" t="s">
        <v>82</v>
      </c>
      <c r="AV624" s="13" t="s">
        <v>156</v>
      </c>
      <c r="AW624" s="13" t="s">
        <v>34</v>
      </c>
      <c r="AX624" s="13" t="s">
        <v>75</v>
      </c>
      <c r="AY624" s="233" t="s">
        <v>149</v>
      </c>
    </row>
    <row r="625" spans="2:65" s="1" customFormat="1" ht="31.5" customHeight="1">
      <c r="B625" s="40"/>
      <c r="C625" s="187" t="s">
        <v>706</v>
      </c>
      <c r="D625" s="187" t="s">
        <v>151</v>
      </c>
      <c r="E625" s="188" t="s">
        <v>707</v>
      </c>
      <c r="F625" s="189" t="s">
        <v>708</v>
      </c>
      <c r="G625" s="190" t="s">
        <v>253</v>
      </c>
      <c r="H625" s="191">
        <v>15.8</v>
      </c>
      <c r="I625" s="192"/>
      <c r="J625" s="193">
        <f>ROUND(I625*H625,2)</f>
        <v>0</v>
      </c>
      <c r="K625" s="189" t="s">
        <v>155</v>
      </c>
      <c r="L625" s="60"/>
      <c r="M625" s="194" t="s">
        <v>21</v>
      </c>
      <c r="N625" s="195" t="s">
        <v>41</v>
      </c>
      <c r="O625" s="41"/>
      <c r="P625" s="196">
        <f>O625*H625</f>
        <v>0</v>
      </c>
      <c r="Q625" s="196">
        <v>4.5799999999999999E-3</v>
      </c>
      <c r="R625" s="196">
        <f>Q625*H625</f>
        <v>7.2363999999999998E-2</v>
      </c>
      <c r="S625" s="196">
        <v>0</v>
      </c>
      <c r="T625" s="197">
        <f>S625*H625</f>
        <v>0</v>
      </c>
      <c r="AR625" s="23" t="s">
        <v>244</v>
      </c>
      <c r="AT625" s="23" t="s">
        <v>151</v>
      </c>
      <c r="AU625" s="23" t="s">
        <v>82</v>
      </c>
      <c r="AY625" s="23" t="s">
        <v>149</v>
      </c>
      <c r="BE625" s="198">
        <f>IF(N625="základní",J625,0)</f>
        <v>0</v>
      </c>
      <c r="BF625" s="198">
        <f>IF(N625="snížená",J625,0)</f>
        <v>0</v>
      </c>
      <c r="BG625" s="198">
        <f>IF(N625="zákl. přenesená",J625,0)</f>
        <v>0</v>
      </c>
      <c r="BH625" s="198">
        <f>IF(N625="sníž. přenesená",J625,0)</f>
        <v>0</v>
      </c>
      <c r="BI625" s="198">
        <f>IF(N625="nulová",J625,0)</f>
        <v>0</v>
      </c>
      <c r="BJ625" s="23" t="s">
        <v>75</v>
      </c>
      <c r="BK625" s="198">
        <f>ROUND(I625*H625,2)</f>
        <v>0</v>
      </c>
      <c r="BL625" s="23" t="s">
        <v>244</v>
      </c>
      <c r="BM625" s="23" t="s">
        <v>709</v>
      </c>
    </row>
    <row r="626" spans="2:65" s="11" customFormat="1">
      <c r="B626" s="199"/>
      <c r="C626" s="200"/>
      <c r="D626" s="201" t="s">
        <v>158</v>
      </c>
      <c r="E626" s="202" t="s">
        <v>21</v>
      </c>
      <c r="F626" s="203" t="s">
        <v>710</v>
      </c>
      <c r="G626" s="200"/>
      <c r="H626" s="204" t="s">
        <v>21</v>
      </c>
      <c r="I626" s="205"/>
      <c r="J626" s="200"/>
      <c r="K626" s="200"/>
      <c r="L626" s="206"/>
      <c r="M626" s="207"/>
      <c r="N626" s="208"/>
      <c r="O626" s="208"/>
      <c r="P626" s="208"/>
      <c r="Q626" s="208"/>
      <c r="R626" s="208"/>
      <c r="S626" s="208"/>
      <c r="T626" s="209"/>
      <c r="AT626" s="210" t="s">
        <v>158</v>
      </c>
      <c r="AU626" s="210" t="s">
        <v>82</v>
      </c>
      <c r="AV626" s="11" t="s">
        <v>75</v>
      </c>
      <c r="AW626" s="11" t="s">
        <v>34</v>
      </c>
      <c r="AX626" s="11" t="s">
        <v>70</v>
      </c>
      <c r="AY626" s="210" t="s">
        <v>149</v>
      </c>
    </row>
    <row r="627" spans="2:65" s="12" customFormat="1">
      <c r="B627" s="211"/>
      <c r="C627" s="212"/>
      <c r="D627" s="201" t="s">
        <v>158</v>
      </c>
      <c r="E627" s="213" t="s">
        <v>21</v>
      </c>
      <c r="F627" s="214" t="s">
        <v>711</v>
      </c>
      <c r="G627" s="212"/>
      <c r="H627" s="215">
        <v>15.8</v>
      </c>
      <c r="I627" s="216"/>
      <c r="J627" s="212"/>
      <c r="K627" s="212"/>
      <c r="L627" s="217"/>
      <c r="M627" s="218"/>
      <c r="N627" s="219"/>
      <c r="O627" s="219"/>
      <c r="P627" s="219"/>
      <c r="Q627" s="219"/>
      <c r="R627" s="219"/>
      <c r="S627" s="219"/>
      <c r="T627" s="220"/>
      <c r="AT627" s="221" t="s">
        <v>158</v>
      </c>
      <c r="AU627" s="221" t="s">
        <v>82</v>
      </c>
      <c r="AV627" s="12" t="s">
        <v>82</v>
      </c>
      <c r="AW627" s="12" t="s">
        <v>34</v>
      </c>
      <c r="AX627" s="12" t="s">
        <v>70</v>
      </c>
      <c r="AY627" s="221" t="s">
        <v>149</v>
      </c>
    </row>
    <row r="628" spans="2:65" s="13" customFormat="1">
      <c r="B628" s="222"/>
      <c r="C628" s="223"/>
      <c r="D628" s="224" t="s">
        <v>158</v>
      </c>
      <c r="E628" s="225" t="s">
        <v>21</v>
      </c>
      <c r="F628" s="226" t="s">
        <v>161</v>
      </c>
      <c r="G628" s="223"/>
      <c r="H628" s="227">
        <v>15.8</v>
      </c>
      <c r="I628" s="228"/>
      <c r="J628" s="223"/>
      <c r="K628" s="223"/>
      <c r="L628" s="229"/>
      <c r="M628" s="230"/>
      <c r="N628" s="231"/>
      <c r="O628" s="231"/>
      <c r="P628" s="231"/>
      <c r="Q628" s="231"/>
      <c r="R628" s="231"/>
      <c r="S628" s="231"/>
      <c r="T628" s="232"/>
      <c r="AT628" s="233" t="s">
        <v>158</v>
      </c>
      <c r="AU628" s="233" t="s">
        <v>82</v>
      </c>
      <c r="AV628" s="13" t="s">
        <v>156</v>
      </c>
      <c r="AW628" s="13" t="s">
        <v>34</v>
      </c>
      <c r="AX628" s="13" t="s">
        <v>75</v>
      </c>
      <c r="AY628" s="233" t="s">
        <v>149</v>
      </c>
    </row>
    <row r="629" spans="2:65" s="1" customFormat="1" ht="31.5" customHeight="1">
      <c r="B629" s="40"/>
      <c r="C629" s="187" t="s">
        <v>712</v>
      </c>
      <c r="D629" s="187" t="s">
        <v>151</v>
      </c>
      <c r="E629" s="188" t="s">
        <v>713</v>
      </c>
      <c r="F629" s="189" t="s">
        <v>714</v>
      </c>
      <c r="G629" s="190" t="s">
        <v>253</v>
      </c>
      <c r="H629" s="191">
        <v>20</v>
      </c>
      <c r="I629" s="192"/>
      <c r="J629" s="193">
        <f>ROUND(I629*H629,2)</f>
        <v>0</v>
      </c>
      <c r="K629" s="189" t="s">
        <v>155</v>
      </c>
      <c r="L629" s="60"/>
      <c r="M629" s="194" t="s">
        <v>21</v>
      </c>
      <c r="N629" s="195" t="s">
        <v>41</v>
      </c>
      <c r="O629" s="41"/>
      <c r="P629" s="196">
        <f>O629*H629</f>
        <v>0</v>
      </c>
      <c r="Q629" s="196">
        <v>4.5799999999999999E-3</v>
      </c>
      <c r="R629" s="196">
        <f>Q629*H629</f>
        <v>9.1600000000000001E-2</v>
      </c>
      <c r="S629" s="196">
        <v>0</v>
      </c>
      <c r="T629" s="197">
        <f>S629*H629</f>
        <v>0</v>
      </c>
      <c r="AR629" s="23" t="s">
        <v>244</v>
      </c>
      <c r="AT629" s="23" t="s">
        <v>151</v>
      </c>
      <c r="AU629" s="23" t="s">
        <v>82</v>
      </c>
      <c r="AY629" s="23" t="s">
        <v>149</v>
      </c>
      <c r="BE629" s="198">
        <f>IF(N629="základní",J629,0)</f>
        <v>0</v>
      </c>
      <c r="BF629" s="198">
        <f>IF(N629="snížená",J629,0)</f>
        <v>0</v>
      </c>
      <c r="BG629" s="198">
        <f>IF(N629="zákl. přenesená",J629,0)</f>
        <v>0</v>
      </c>
      <c r="BH629" s="198">
        <f>IF(N629="sníž. přenesená",J629,0)</f>
        <v>0</v>
      </c>
      <c r="BI629" s="198">
        <f>IF(N629="nulová",J629,0)</f>
        <v>0</v>
      </c>
      <c r="BJ629" s="23" t="s">
        <v>75</v>
      </c>
      <c r="BK629" s="198">
        <f>ROUND(I629*H629,2)</f>
        <v>0</v>
      </c>
      <c r="BL629" s="23" t="s">
        <v>244</v>
      </c>
      <c r="BM629" s="23" t="s">
        <v>715</v>
      </c>
    </row>
    <row r="630" spans="2:65" s="11" customFormat="1">
      <c r="B630" s="199"/>
      <c r="C630" s="200"/>
      <c r="D630" s="201" t="s">
        <v>158</v>
      </c>
      <c r="E630" s="202" t="s">
        <v>21</v>
      </c>
      <c r="F630" s="203" t="s">
        <v>716</v>
      </c>
      <c r="G630" s="200"/>
      <c r="H630" s="204" t="s">
        <v>21</v>
      </c>
      <c r="I630" s="205"/>
      <c r="J630" s="200"/>
      <c r="K630" s="200"/>
      <c r="L630" s="206"/>
      <c r="M630" s="207"/>
      <c r="N630" s="208"/>
      <c r="O630" s="208"/>
      <c r="P630" s="208"/>
      <c r="Q630" s="208"/>
      <c r="R630" s="208"/>
      <c r="S630" s="208"/>
      <c r="T630" s="209"/>
      <c r="AT630" s="210" t="s">
        <v>158</v>
      </c>
      <c r="AU630" s="210" t="s">
        <v>82</v>
      </c>
      <c r="AV630" s="11" t="s">
        <v>75</v>
      </c>
      <c r="AW630" s="11" t="s">
        <v>34</v>
      </c>
      <c r="AX630" s="11" t="s">
        <v>70</v>
      </c>
      <c r="AY630" s="210" t="s">
        <v>149</v>
      </c>
    </row>
    <row r="631" spans="2:65" s="12" customFormat="1">
      <c r="B631" s="211"/>
      <c r="C631" s="212"/>
      <c r="D631" s="201" t="s">
        <v>158</v>
      </c>
      <c r="E631" s="213" t="s">
        <v>21</v>
      </c>
      <c r="F631" s="214" t="s">
        <v>271</v>
      </c>
      <c r="G631" s="212"/>
      <c r="H631" s="215">
        <v>20</v>
      </c>
      <c r="I631" s="216"/>
      <c r="J631" s="212"/>
      <c r="K631" s="212"/>
      <c r="L631" s="217"/>
      <c r="M631" s="218"/>
      <c r="N631" s="219"/>
      <c r="O631" s="219"/>
      <c r="P631" s="219"/>
      <c r="Q631" s="219"/>
      <c r="R631" s="219"/>
      <c r="S631" s="219"/>
      <c r="T631" s="220"/>
      <c r="AT631" s="221" t="s">
        <v>158</v>
      </c>
      <c r="AU631" s="221" t="s">
        <v>82</v>
      </c>
      <c r="AV631" s="12" t="s">
        <v>82</v>
      </c>
      <c r="AW631" s="12" t="s">
        <v>34</v>
      </c>
      <c r="AX631" s="12" t="s">
        <v>70</v>
      </c>
      <c r="AY631" s="221" t="s">
        <v>149</v>
      </c>
    </row>
    <row r="632" spans="2:65" s="13" customFormat="1">
      <c r="B632" s="222"/>
      <c r="C632" s="223"/>
      <c r="D632" s="224" t="s">
        <v>158</v>
      </c>
      <c r="E632" s="225" t="s">
        <v>21</v>
      </c>
      <c r="F632" s="226" t="s">
        <v>161</v>
      </c>
      <c r="G632" s="223"/>
      <c r="H632" s="227">
        <v>20</v>
      </c>
      <c r="I632" s="228"/>
      <c r="J632" s="223"/>
      <c r="K632" s="223"/>
      <c r="L632" s="229"/>
      <c r="M632" s="230"/>
      <c r="N632" s="231"/>
      <c r="O632" s="231"/>
      <c r="P632" s="231"/>
      <c r="Q632" s="231"/>
      <c r="R632" s="231"/>
      <c r="S632" s="231"/>
      <c r="T632" s="232"/>
      <c r="AT632" s="233" t="s">
        <v>158</v>
      </c>
      <c r="AU632" s="233" t="s">
        <v>82</v>
      </c>
      <c r="AV632" s="13" t="s">
        <v>156</v>
      </c>
      <c r="AW632" s="13" t="s">
        <v>34</v>
      </c>
      <c r="AX632" s="13" t="s">
        <v>75</v>
      </c>
      <c r="AY632" s="233" t="s">
        <v>149</v>
      </c>
    </row>
    <row r="633" spans="2:65" s="1" customFormat="1" ht="31.5" customHeight="1">
      <c r="B633" s="40"/>
      <c r="C633" s="187" t="s">
        <v>717</v>
      </c>
      <c r="D633" s="187" t="s">
        <v>151</v>
      </c>
      <c r="E633" s="188" t="s">
        <v>718</v>
      </c>
      <c r="F633" s="189" t="s">
        <v>719</v>
      </c>
      <c r="G633" s="190" t="s">
        <v>720</v>
      </c>
      <c r="H633" s="252"/>
      <c r="I633" s="192"/>
      <c r="J633" s="193">
        <f>ROUND(I633*H633,2)</f>
        <v>0</v>
      </c>
      <c r="K633" s="189" t="s">
        <v>155</v>
      </c>
      <c r="L633" s="60"/>
      <c r="M633" s="194" t="s">
        <v>21</v>
      </c>
      <c r="N633" s="195" t="s">
        <v>41</v>
      </c>
      <c r="O633" s="41"/>
      <c r="P633" s="196">
        <f>O633*H633</f>
        <v>0</v>
      </c>
      <c r="Q633" s="196">
        <v>0</v>
      </c>
      <c r="R633" s="196">
        <f>Q633*H633</f>
        <v>0</v>
      </c>
      <c r="S633" s="196">
        <v>0</v>
      </c>
      <c r="T633" s="197">
        <f>S633*H633</f>
        <v>0</v>
      </c>
      <c r="AR633" s="23" t="s">
        <v>244</v>
      </c>
      <c r="AT633" s="23" t="s">
        <v>151</v>
      </c>
      <c r="AU633" s="23" t="s">
        <v>82</v>
      </c>
      <c r="AY633" s="23" t="s">
        <v>149</v>
      </c>
      <c r="BE633" s="198">
        <f>IF(N633="základní",J633,0)</f>
        <v>0</v>
      </c>
      <c r="BF633" s="198">
        <f>IF(N633="snížená",J633,0)</f>
        <v>0</v>
      </c>
      <c r="BG633" s="198">
        <f>IF(N633="zákl. přenesená",J633,0)</f>
        <v>0</v>
      </c>
      <c r="BH633" s="198">
        <f>IF(N633="sníž. přenesená",J633,0)</f>
        <v>0</v>
      </c>
      <c r="BI633" s="198">
        <f>IF(N633="nulová",J633,0)</f>
        <v>0</v>
      </c>
      <c r="BJ633" s="23" t="s">
        <v>75</v>
      </c>
      <c r="BK633" s="198">
        <f>ROUND(I633*H633,2)</f>
        <v>0</v>
      </c>
      <c r="BL633" s="23" t="s">
        <v>244</v>
      </c>
      <c r="BM633" s="23" t="s">
        <v>721</v>
      </c>
    </row>
    <row r="634" spans="2:65" s="10" customFormat="1" ht="29.85" customHeight="1">
      <c r="B634" s="170"/>
      <c r="C634" s="171"/>
      <c r="D634" s="184" t="s">
        <v>69</v>
      </c>
      <c r="E634" s="185" t="s">
        <v>722</v>
      </c>
      <c r="F634" s="185" t="s">
        <v>723</v>
      </c>
      <c r="G634" s="171"/>
      <c r="H634" s="171"/>
      <c r="I634" s="174"/>
      <c r="J634" s="186">
        <f>BK634</f>
        <v>0</v>
      </c>
      <c r="K634" s="171"/>
      <c r="L634" s="176"/>
      <c r="M634" s="177"/>
      <c r="N634" s="178"/>
      <c r="O634" s="178"/>
      <c r="P634" s="179">
        <f>SUM(P635:P690)</f>
        <v>0</v>
      </c>
      <c r="Q634" s="178"/>
      <c r="R634" s="179">
        <f>SUM(R635:R690)</f>
        <v>2.846967719999999</v>
      </c>
      <c r="S634" s="178"/>
      <c r="T634" s="180">
        <f>SUM(T635:T690)</f>
        <v>0</v>
      </c>
      <c r="AR634" s="181" t="s">
        <v>82</v>
      </c>
      <c r="AT634" s="182" t="s">
        <v>69</v>
      </c>
      <c r="AU634" s="182" t="s">
        <v>75</v>
      </c>
      <c r="AY634" s="181" t="s">
        <v>149</v>
      </c>
      <c r="BK634" s="183">
        <f>SUM(BK635:BK690)</f>
        <v>0</v>
      </c>
    </row>
    <row r="635" spans="2:65" s="1" customFormat="1" ht="31.5" customHeight="1">
      <c r="B635" s="40"/>
      <c r="C635" s="187" t="s">
        <v>724</v>
      </c>
      <c r="D635" s="187" t="s">
        <v>151</v>
      </c>
      <c r="E635" s="188" t="s">
        <v>725</v>
      </c>
      <c r="F635" s="189" t="s">
        <v>726</v>
      </c>
      <c r="G635" s="190" t="s">
        <v>253</v>
      </c>
      <c r="H635" s="191">
        <v>486.76400000000001</v>
      </c>
      <c r="I635" s="192"/>
      <c r="J635" s="193">
        <f>ROUND(I635*H635,2)</f>
        <v>0</v>
      </c>
      <c r="K635" s="189" t="s">
        <v>155</v>
      </c>
      <c r="L635" s="60"/>
      <c r="M635" s="194" t="s">
        <v>21</v>
      </c>
      <c r="N635" s="195" t="s">
        <v>41</v>
      </c>
      <c r="O635" s="41"/>
      <c r="P635" s="196">
        <f>O635*H635</f>
        <v>0</v>
      </c>
      <c r="Q635" s="196">
        <v>4.2000000000000002E-4</v>
      </c>
      <c r="R635" s="196">
        <f>Q635*H635</f>
        <v>0.20444088000000002</v>
      </c>
      <c r="S635" s="196">
        <v>0</v>
      </c>
      <c r="T635" s="197">
        <f>S635*H635</f>
        <v>0</v>
      </c>
      <c r="AR635" s="23" t="s">
        <v>244</v>
      </c>
      <c r="AT635" s="23" t="s">
        <v>151</v>
      </c>
      <c r="AU635" s="23" t="s">
        <v>82</v>
      </c>
      <c r="AY635" s="23" t="s">
        <v>149</v>
      </c>
      <c r="BE635" s="198">
        <f>IF(N635="základní",J635,0)</f>
        <v>0</v>
      </c>
      <c r="BF635" s="198">
        <f>IF(N635="snížená",J635,0)</f>
        <v>0</v>
      </c>
      <c r="BG635" s="198">
        <f>IF(N635="zákl. přenesená",J635,0)</f>
        <v>0</v>
      </c>
      <c r="BH635" s="198">
        <f>IF(N635="sníž. přenesená",J635,0)</f>
        <v>0</v>
      </c>
      <c r="BI635" s="198">
        <f>IF(N635="nulová",J635,0)</f>
        <v>0</v>
      </c>
      <c r="BJ635" s="23" t="s">
        <v>75</v>
      </c>
      <c r="BK635" s="198">
        <f>ROUND(I635*H635,2)</f>
        <v>0</v>
      </c>
      <c r="BL635" s="23" t="s">
        <v>244</v>
      </c>
      <c r="BM635" s="23" t="s">
        <v>727</v>
      </c>
    </row>
    <row r="636" spans="2:65" s="11" customFormat="1">
      <c r="B636" s="199"/>
      <c r="C636" s="200"/>
      <c r="D636" s="201" t="s">
        <v>158</v>
      </c>
      <c r="E636" s="202" t="s">
        <v>21</v>
      </c>
      <c r="F636" s="203" t="s">
        <v>728</v>
      </c>
      <c r="G636" s="200"/>
      <c r="H636" s="204" t="s">
        <v>21</v>
      </c>
      <c r="I636" s="205"/>
      <c r="J636" s="200"/>
      <c r="K636" s="200"/>
      <c r="L636" s="206"/>
      <c r="M636" s="207"/>
      <c r="N636" s="208"/>
      <c r="O636" s="208"/>
      <c r="P636" s="208"/>
      <c r="Q636" s="208"/>
      <c r="R636" s="208"/>
      <c r="S636" s="208"/>
      <c r="T636" s="209"/>
      <c r="AT636" s="210" t="s">
        <v>158</v>
      </c>
      <c r="AU636" s="210" t="s">
        <v>82</v>
      </c>
      <c r="AV636" s="11" t="s">
        <v>75</v>
      </c>
      <c r="AW636" s="11" t="s">
        <v>34</v>
      </c>
      <c r="AX636" s="11" t="s">
        <v>70</v>
      </c>
      <c r="AY636" s="210" t="s">
        <v>149</v>
      </c>
    </row>
    <row r="637" spans="2:65" s="11" customFormat="1">
      <c r="B637" s="199"/>
      <c r="C637" s="200"/>
      <c r="D637" s="201" t="s">
        <v>158</v>
      </c>
      <c r="E637" s="202" t="s">
        <v>21</v>
      </c>
      <c r="F637" s="203" t="s">
        <v>729</v>
      </c>
      <c r="G637" s="200"/>
      <c r="H637" s="204" t="s">
        <v>21</v>
      </c>
      <c r="I637" s="205"/>
      <c r="J637" s="200"/>
      <c r="K637" s="200"/>
      <c r="L637" s="206"/>
      <c r="M637" s="207"/>
      <c r="N637" s="208"/>
      <c r="O637" s="208"/>
      <c r="P637" s="208"/>
      <c r="Q637" s="208"/>
      <c r="R637" s="208"/>
      <c r="S637" s="208"/>
      <c r="T637" s="209"/>
      <c r="AT637" s="210" t="s">
        <v>158</v>
      </c>
      <c r="AU637" s="210" t="s">
        <v>82</v>
      </c>
      <c r="AV637" s="11" t="s">
        <v>75</v>
      </c>
      <c r="AW637" s="11" t="s">
        <v>34</v>
      </c>
      <c r="AX637" s="11" t="s">
        <v>70</v>
      </c>
      <c r="AY637" s="210" t="s">
        <v>149</v>
      </c>
    </row>
    <row r="638" spans="2:65" s="12" customFormat="1">
      <c r="B638" s="211"/>
      <c r="C638" s="212"/>
      <c r="D638" s="201" t="s">
        <v>158</v>
      </c>
      <c r="E638" s="213" t="s">
        <v>21</v>
      </c>
      <c r="F638" s="214" t="s">
        <v>675</v>
      </c>
      <c r="G638" s="212"/>
      <c r="H638" s="215">
        <v>118.738</v>
      </c>
      <c r="I638" s="216"/>
      <c r="J638" s="212"/>
      <c r="K638" s="212"/>
      <c r="L638" s="217"/>
      <c r="M638" s="218"/>
      <c r="N638" s="219"/>
      <c r="O638" s="219"/>
      <c r="P638" s="219"/>
      <c r="Q638" s="219"/>
      <c r="R638" s="219"/>
      <c r="S638" s="219"/>
      <c r="T638" s="220"/>
      <c r="AT638" s="221" t="s">
        <v>158</v>
      </c>
      <c r="AU638" s="221" t="s">
        <v>82</v>
      </c>
      <c r="AV638" s="12" t="s">
        <v>82</v>
      </c>
      <c r="AW638" s="12" t="s">
        <v>34</v>
      </c>
      <c r="AX638" s="12" t="s">
        <v>70</v>
      </c>
      <c r="AY638" s="221" t="s">
        <v>149</v>
      </c>
    </row>
    <row r="639" spans="2:65" s="12" customFormat="1">
      <c r="B639" s="211"/>
      <c r="C639" s="212"/>
      <c r="D639" s="201" t="s">
        <v>158</v>
      </c>
      <c r="E639" s="213" t="s">
        <v>21</v>
      </c>
      <c r="F639" s="214" t="s">
        <v>676</v>
      </c>
      <c r="G639" s="212"/>
      <c r="H639" s="215">
        <v>62.188000000000002</v>
      </c>
      <c r="I639" s="216"/>
      <c r="J639" s="212"/>
      <c r="K639" s="212"/>
      <c r="L639" s="217"/>
      <c r="M639" s="218"/>
      <c r="N639" s="219"/>
      <c r="O639" s="219"/>
      <c r="P639" s="219"/>
      <c r="Q639" s="219"/>
      <c r="R639" s="219"/>
      <c r="S639" s="219"/>
      <c r="T639" s="220"/>
      <c r="AT639" s="221" t="s">
        <v>158</v>
      </c>
      <c r="AU639" s="221" t="s">
        <v>82</v>
      </c>
      <c r="AV639" s="12" t="s">
        <v>82</v>
      </c>
      <c r="AW639" s="12" t="s">
        <v>34</v>
      </c>
      <c r="AX639" s="12" t="s">
        <v>70</v>
      </c>
      <c r="AY639" s="221" t="s">
        <v>149</v>
      </c>
    </row>
    <row r="640" spans="2:65" s="12" customFormat="1">
      <c r="B640" s="211"/>
      <c r="C640" s="212"/>
      <c r="D640" s="201" t="s">
        <v>158</v>
      </c>
      <c r="E640" s="213" t="s">
        <v>21</v>
      </c>
      <c r="F640" s="214" t="s">
        <v>677</v>
      </c>
      <c r="G640" s="212"/>
      <c r="H640" s="215">
        <v>39.523000000000003</v>
      </c>
      <c r="I640" s="216"/>
      <c r="J640" s="212"/>
      <c r="K640" s="212"/>
      <c r="L640" s="217"/>
      <c r="M640" s="218"/>
      <c r="N640" s="219"/>
      <c r="O640" s="219"/>
      <c r="P640" s="219"/>
      <c r="Q640" s="219"/>
      <c r="R640" s="219"/>
      <c r="S640" s="219"/>
      <c r="T640" s="220"/>
      <c r="AT640" s="221" t="s">
        <v>158</v>
      </c>
      <c r="AU640" s="221" t="s">
        <v>82</v>
      </c>
      <c r="AV640" s="12" t="s">
        <v>82</v>
      </c>
      <c r="AW640" s="12" t="s">
        <v>34</v>
      </c>
      <c r="AX640" s="12" t="s">
        <v>70</v>
      </c>
      <c r="AY640" s="221" t="s">
        <v>149</v>
      </c>
    </row>
    <row r="641" spans="2:65" s="12" customFormat="1">
      <c r="B641" s="211"/>
      <c r="C641" s="212"/>
      <c r="D641" s="201" t="s">
        <v>158</v>
      </c>
      <c r="E641" s="213" t="s">
        <v>21</v>
      </c>
      <c r="F641" s="214" t="s">
        <v>678</v>
      </c>
      <c r="G641" s="212"/>
      <c r="H641" s="215">
        <v>39.082999999999998</v>
      </c>
      <c r="I641" s="216"/>
      <c r="J641" s="212"/>
      <c r="K641" s="212"/>
      <c r="L641" s="217"/>
      <c r="M641" s="218"/>
      <c r="N641" s="219"/>
      <c r="O641" s="219"/>
      <c r="P641" s="219"/>
      <c r="Q641" s="219"/>
      <c r="R641" s="219"/>
      <c r="S641" s="219"/>
      <c r="T641" s="220"/>
      <c r="AT641" s="221" t="s">
        <v>158</v>
      </c>
      <c r="AU641" s="221" t="s">
        <v>82</v>
      </c>
      <c r="AV641" s="12" t="s">
        <v>82</v>
      </c>
      <c r="AW641" s="12" t="s">
        <v>34</v>
      </c>
      <c r="AX641" s="12" t="s">
        <v>70</v>
      </c>
      <c r="AY641" s="221" t="s">
        <v>149</v>
      </c>
    </row>
    <row r="642" spans="2:65" s="12" customFormat="1">
      <c r="B642" s="211"/>
      <c r="C642" s="212"/>
      <c r="D642" s="201" t="s">
        <v>158</v>
      </c>
      <c r="E642" s="213" t="s">
        <v>21</v>
      </c>
      <c r="F642" s="214" t="s">
        <v>730</v>
      </c>
      <c r="G642" s="212"/>
      <c r="H642" s="215">
        <v>-32.299999999999997</v>
      </c>
      <c r="I642" s="216"/>
      <c r="J642" s="212"/>
      <c r="K642" s="212"/>
      <c r="L642" s="217"/>
      <c r="M642" s="218"/>
      <c r="N642" s="219"/>
      <c r="O642" s="219"/>
      <c r="P642" s="219"/>
      <c r="Q642" s="219"/>
      <c r="R642" s="219"/>
      <c r="S642" s="219"/>
      <c r="T642" s="220"/>
      <c r="AT642" s="221" t="s">
        <v>158</v>
      </c>
      <c r="AU642" s="221" t="s">
        <v>82</v>
      </c>
      <c r="AV642" s="12" t="s">
        <v>82</v>
      </c>
      <c r="AW642" s="12" t="s">
        <v>34</v>
      </c>
      <c r="AX642" s="12" t="s">
        <v>70</v>
      </c>
      <c r="AY642" s="221" t="s">
        <v>149</v>
      </c>
    </row>
    <row r="643" spans="2:65" s="11" customFormat="1">
      <c r="B643" s="199"/>
      <c r="C643" s="200"/>
      <c r="D643" s="201" t="s">
        <v>158</v>
      </c>
      <c r="E643" s="202" t="s">
        <v>21</v>
      </c>
      <c r="F643" s="203" t="s">
        <v>731</v>
      </c>
      <c r="G643" s="200"/>
      <c r="H643" s="204" t="s">
        <v>21</v>
      </c>
      <c r="I643" s="205"/>
      <c r="J643" s="200"/>
      <c r="K643" s="200"/>
      <c r="L643" s="206"/>
      <c r="M643" s="207"/>
      <c r="N643" s="208"/>
      <c r="O643" s="208"/>
      <c r="P643" s="208"/>
      <c r="Q643" s="208"/>
      <c r="R643" s="208"/>
      <c r="S643" s="208"/>
      <c r="T643" s="209"/>
      <c r="AT643" s="210" t="s">
        <v>158</v>
      </c>
      <c r="AU643" s="210" t="s">
        <v>82</v>
      </c>
      <c r="AV643" s="11" t="s">
        <v>75</v>
      </c>
      <c r="AW643" s="11" t="s">
        <v>34</v>
      </c>
      <c r="AX643" s="11" t="s">
        <v>70</v>
      </c>
      <c r="AY643" s="210" t="s">
        <v>149</v>
      </c>
    </row>
    <row r="644" spans="2:65" s="12" customFormat="1">
      <c r="B644" s="211"/>
      <c r="C644" s="212"/>
      <c r="D644" s="201" t="s">
        <v>158</v>
      </c>
      <c r="E644" s="213" t="s">
        <v>21</v>
      </c>
      <c r="F644" s="214" t="s">
        <v>732</v>
      </c>
      <c r="G644" s="212"/>
      <c r="H644" s="215">
        <v>227.232</v>
      </c>
      <c r="I644" s="216"/>
      <c r="J644" s="212"/>
      <c r="K644" s="212"/>
      <c r="L644" s="217"/>
      <c r="M644" s="218"/>
      <c r="N644" s="219"/>
      <c r="O644" s="219"/>
      <c r="P644" s="219"/>
      <c r="Q644" s="219"/>
      <c r="R644" s="219"/>
      <c r="S644" s="219"/>
      <c r="T644" s="220"/>
      <c r="AT644" s="221" t="s">
        <v>158</v>
      </c>
      <c r="AU644" s="221" t="s">
        <v>82</v>
      </c>
      <c r="AV644" s="12" t="s">
        <v>82</v>
      </c>
      <c r="AW644" s="12" t="s">
        <v>34</v>
      </c>
      <c r="AX644" s="12" t="s">
        <v>70</v>
      </c>
      <c r="AY644" s="221" t="s">
        <v>149</v>
      </c>
    </row>
    <row r="645" spans="2:65" s="11" customFormat="1">
      <c r="B645" s="199"/>
      <c r="C645" s="200"/>
      <c r="D645" s="201" t="s">
        <v>158</v>
      </c>
      <c r="E645" s="202" t="s">
        <v>21</v>
      </c>
      <c r="F645" s="203" t="s">
        <v>733</v>
      </c>
      <c r="G645" s="200"/>
      <c r="H645" s="204" t="s">
        <v>21</v>
      </c>
      <c r="I645" s="205"/>
      <c r="J645" s="200"/>
      <c r="K645" s="200"/>
      <c r="L645" s="206"/>
      <c r="M645" s="207"/>
      <c r="N645" s="208"/>
      <c r="O645" s="208"/>
      <c r="P645" s="208"/>
      <c r="Q645" s="208"/>
      <c r="R645" s="208"/>
      <c r="S645" s="208"/>
      <c r="T645" s="209"/>
      <c r="AT645" s="210" t="s">
        <v>158</v>
      </c>
      <c r="AU645" s="210" t="s">
        <v>82</v>
      </c>
      <c r="AV645" s="11" t="s">
        <v>75</v>
      </c>
      <c r="AW645" s="11" t="s">
        <v>34</v>
      </c>
      <c r="AX645" s="11" t="s">
        <v>70</v>
      </c>
      <c r="AY645" s="210" t="s">
        <v>149</v>
      </c>
    </row>
    <row r="646" spans="2:65" s="12" customFormat="1">
      <c r="B646" s="211"/>
      <c r="C646" s="212"/>
      <c r="D646" s="201" t="s">
        <v>158</v>
      </c>
      <c r="E646" s="213" t="s">
        <v>21</v>
      </c>
      <c r="F646" s="214" t="s">
        <v>734</v>
      </c>
      <c r="G646" s="212"/>
      <c r="H646" s="215">
        <v>32.299999999999997</v>
      </c>
      <c r="I646" s="216"/>
      <c r="J646" s="212"/>
      <c r="K646" s="212"/>
      <c r="L646" s="217"/>
      <c r="M646" s="218"/>
      <c r="N646" s="219"/>
      <c r="O646" s="219"/>
      <c r="P646" s="219"/>
      <c r="Q646" s="219"/>
      <c r="R646" s="219"/>
      <c r="S646" s="219"/>
      <c r="T646" s="220"/>
      <c r="AT646" s="221" t="s">
        <v>158</v>
      </c>
      <c r="AU646" s="221" t="s">
        <v>82</v>
      </c>
      <c r="AV646" s="12" t="s">
        <v>82</v>
      </c>
      <c r="AW646" s="12" t="s">
        <v>34</v>
      </c>
      <c r="AX646" s="12" t="s">
        <v>70</v>
      </c>
      <c r="AY646" s="221" t="s">
        <v>149</v>
      </c>
    </row>
    <row r="647" spans="2:65" s="13" customFormat="1">
      <c r="B647" s="222"/>
      <c r="C647" s="223"/>
      <c r="D647" s="224" t="s">
        <v>158</v>
      </c>
      <c r="E647" s="225" t="s">
        <v>21</v>
      </c>
      <c r="F647" s="226" t="s">
        <v>161</v>
      </c>
      <c r="G647" s="223"/>
      <c r="H647" s="227">
        <v>486.76400000000001</v>
      </c>
      <c r="I647" s="228"/>
      <c r="J647" s="223"/>
      <c r="K647" s="223"/>
      <c r="L647" s="229"/>
      <c r="M647" s="230"/>
      <c r="N647" s="231"/>
      <c r="O647" s="231"/>
      <c r="P647" s="231"/>
      <c r="Q647" s="231"/>
      <c r="R647" s="231"/>
      <c r="S647" s="231"/>
      <c r="T647" s="232"/>
      <c r="AT647" s="233" t="s">
        <v>158</v>
      </c>
      <c r="AU647" s="233" t="s">
        <v>82</v>
      </c>
      <c r="AV647" s="13" t="s">
        <v>156</v>
      </c>
      <c r="AW647" s="13" t="s">
        <v>34</v>
      </c>
      <c r="AX647" s="13" t="s">
        <v>75</v>
      </c>
      <c r="AY647" s="233" t="s">
        <v>149</v>
      </c>
    </row>
    <row r="648" spans="2:65" s="1" customFormat="1" ht="22.5" customHeight="1">
      <c r="B648" s="40"/>
      <c r="C648" s="237" t="s">
        <v>735</v>
      </c>
      <c r="D648" s="237" t="s">
        <v>245</v>
      </c>
      <c r="E648" s="238" t="s">
        <v>736</v>
      </c>
      <c r="F648" s="239" t="s">
        <v>737</v>
      </c>
      <c r="G648" s="240" t="s">
        <v>253</v>
      </c>
      <c r="H648" s="241">
        <v>249.95500000000001</v>
      </c>
      <c r="I648" s="242"/>
      <c r="J648" s="243">
        <f>ROUND(I648*H648,2)</f>
        <v>0</v>
      </c>
      <c r="K648" s="239" t="s">
        <v>155</v>
      </c>
      <c r="L648" s="244"/>
      <c r="M648" s="245" t="s">
        <v>21</v>
      </c>
      <c r="N648" s="246" t="s">
        <v>41</v>
      </c>
      <c r="O648" s="41"/>
      <c r="P648" s="196">
        <f>O648*H648</f>
        <v>0</v>
      </c>
      <c r="Q648" s="196">
        <v>3.3600000000000001E-3</v>
      </c>
      <c r="R648" s="196">
        <f>Q648*H648</f>
        <v>0.83984880000000006</v>
      </c>
      <c r="S648" s="196">
        <v>0</v>
      </c>
      <c r="T648" s="197">
        <f>S648*H648</f>
        <v>0</v>
      </c>
      <c r="AR648" s="23" t="s">
        <v>361</v>
      </c>
      <c r="AT648" s="23" t="s">
        <v>245</v>
      </c>
      <c r="AU648" s="23" t="s">
        <v>82</v>
      </c>
      <c r="AY648" s="23" t="s">
        <v>149</v>
      </c>
      <c r="BE648" s="198">
        <f>IF(N648="základní",J648,0)</f>
        <v>0</v>
      </c>
      <c r="BF648" s="198">
        <f>IF(N648="snížená",J648,0)</f>
        <v>0</v>
      </c>
      <c r="BG648" s="198">
        <f>IF(N648="zákl. přenesená",J648,0)</f>
        <v>0</v>
      </c>
      <c r="BH648" s="198">
        <f>IF(N648="sníž. přenesená",J648,0)</f>
        <v>0</v>
      </c>
      <c r="BI648" s="198">
        <f>IF(N648="nulová",J648,0)</f>
        <v>0</v>
      </c>
      <c r="BJ648" s="23" t="s">
        <v>75</v>
      </c>
      <c r="BK648" s="198">
        <f>ROUND(I648*H648,2)</f>
        <v>0</v>
      </c>
      <c r="BL648" s="23" t="s">
        <v>244</v>
      </c>
      <c r="BM648" s="23" t="s">
        <v>738</v>
      </c>
    </row>
    <row r="649" spans="2:65" s="11" customFormat="1">
      <c r="B649" s="199"/>
      <c r="C649" s="200"/>
      <c r="D649" s="201" t="s">
        <v>158</v>
      </c>
      <c r="E649" s="202" t="s">
        <v>21</v>
      </c>
      <c r="F649" s="203" t="s">
        <v>406</v>
      </c>
      <c r="G649" s="200"/>
      <c r="H649" s="204" t="s">
        <v>21</v>
      </c>
      <c r="I649" s="205"/>
      <c r="J649" s="200"/>
      <c r="K649" s="200"/>
      <c r="L649" s="206"/>
      <c r="M649" s="207"/>
      <c r="N649" s="208"/>
      <c r="O649" s="208"/>
      <c r="P649" s="208"/>
      <c r="Q649" s="208"/>
      <c r="R649" s="208"/>
      <c r="S649" s="208"/>
      <c r="T649" s="209"/>
      <c r="AT649" s="210" t="s">
        <v>158</v>
      </c>
      <c r="AU649" s="210" t="s">
        <v>82</v>
      </c>
      <c r="AV649" s="11" t="s">
        <v>75</v>
      </c>
      <c r="AW649" s="11" t="s">
        <v>34</v>
      </c>
      <c r="AX649" s="11" t="s">
        <v>70</v>
      </c>
      <c r="AY649" s="210" t="s">
        <v>149</v>
      </c>
    </row>
    <row r="650" spans="2:65" s="12" customFormat="1">
      <c r="B650" s="211"/>
      <c r="C650" s="212"/>
      <c r="D650" s="201" t="s">
        <v>158</v>
      </c>
      <c r="E650" s="213" t="s">
        <v>21</v>
      </c>
      <c r="F650" s="214" t="s">
        <v>739</v>
      </c>
      <c r="G650" s="212"/>
      <c r="H650" s="215">
        <v>249.95500000000001</v>
      </c>
      <c r="I650" s="216"/>
      <c r="J650" s="212"/>
      <c r="K650" s="212"/>
      <c r="L650" s="217"/>
      <c r="M650" s="218"/>
      <c r="N650" s="219"/>
      <c r="O650" s="219"/>
      <c r="P650" s="219"/>
      <c r="Q650" s="219"/>
      <c r="R650" s="219"/>
      <c r="S650" s="219"/>
      <c r="T650" s="220"/>
      <c r="AT650" s="221" t="s">
        <v>158</v>
      </c>
      <c r="AU650" s="221" t="s">
        <v>82</v>
      </c>
      <c r="AV650" s="12" t="s">
        <v>82</v>
      </c>
      <c r="AW650" s="12" t="s">
        <v>34</v>
      </c>
      <c r="AX650" s="12" t="s">
        <v>70</v>
      </c>
      <c r="AY650" s="221" t="s">
        <v>149</v>
      </c>
    </row>
    <row r="651" spans="2:65" s="13" customFormat="1">
      <c r="B651" s="222"/>
      <c r="C651" s="223"/>
      <c r="D651" s="224" t="s">
        <v>158</v>
      </c>
      <c r="E651" s="225" t="s">
        <v>21</v>
      </c>
      <c r="F651" s="226" t="s">
        <v>161</v>
      </c>
      <c r="G651" s="223"/>
      <c r="H651" s="227">
        <v>249.95500000000001</v>
      </c>
      <c r="I651" s="228"/>
      <c r="J651" s="223"/>
      <c r="K651" s="223"/>
      <c r="L651" s="229"/>
      <c r="M651" s="230"/>
      <c r="N651" s="231"/>
      <c r="O651" s="231"/>
      <c r="P651" s="231"/>
      <c r="Q651" s="231"/>
      <c r="R651" s="231"/>
      <c r="S651" s="231"/>
      <c r="T651" s="232"/>
      <c r="AT651" s="233" t="s">
        <v>158</v>
      </c>
      <c r="AU651" s="233" t="s">
        <v>82</v>
      </c>
      <c r="AV651" s="13" t="s">
        <v>156</v>
      </c>
      <c r="AW651" s="13" t="s">
        <v>34</v>
      </c>
      <c r="AX651" s="13" t="s">
        <v>75</v>
      </c>
      <c r="AY651" s="233" t="s">
        <v>149</v>
      </c>
    </row>
    <row r="652" spans="2:65" s="1" customFormat="1" ht="22.5" customHeight="1">
      <c r="B652" s="40"/>
      <c r="C652" s="237" t="s">
        <v>740</v>
      </c>
      <c r="D652" s="237" t="s">
        <v>245</v>
      </c>
      <c r="E652" s="238" t="s">
        <v>741</v>
      </c>
      <c r="F652" s="239" t="s">
        <v>742</v>
      </c>
      <c r="G652" s="240" t="s">
        <v>253</v>
      </c>
      <c r="H652" s="241">
        <v>249.95500000000001</v>
      </c>
      <c r="I652" s="242"/>
      <c r="J652" s="243">
        <f>ROUND(I652*H652,2)</f>
        <v>0</v>
      </c>
      <c r="K652" s="239" t="s">
        <v>155</v>
      </c>
      <c r="L652" s="244"/>
      <c r="M652" s="245" t="s">
        <v>21</v>
      </c>
      <c r="N652" s="246" t="s">
        <v>41</v>
      </c>
      <c r="O652" s="41"/>
      <c r="P652" s="196">
        <f>O652*H652</f>
        <v>0</v>
      </c>
      <c r="Q652" s="196">
        <v>3.9199999999999999E-3</v>
      </c>
      <c r="R652" s="196">
        <f>Q652*H652</f>
        <v>0.97982360000000002</v>
      </c>
      <c r="S652" s="196">
        <v>0</v>
      </c>
      <c r="T652" s="197">
        <f>S652*H652</f>
        <v>0</v>
      </c>
      <c r="AR652" s="23" t="s">
        <v>361</v>
      </c>
      <c r="AT652" s="23" t="s">
        <v>245</v>
      </c>
      <c r="AU652" s="23" t="s">
        <v>82</v>
      </c>
      <c r="AY652" s="23" t="s">
        <v>149</v>
      </c>
      <c r="BE652" s="198">
        <f>IF(N652="základní",J652,0)</f>
        <v>0</v>
      </c>
      <c r="BF652" s="198">
        <f>IF(N652="snížená",J652,0)</f>
        <v>0</v>
      </c>
      <c r="BG652" s="198">
        <f>IF(N652="zákl. přenesená",J652,0)</f>
        <v>0</v>
      </c>
      <c r="BH652" s="198">
        <f>IF(N652="sníž. přenesená",J652,0)</f>
        <v>0</v>
      </c>
      <c r="BI652" s="198">
        <f>IF(N652="nulová",J652,0)</f>
        <v>0</v>
      </c>
      <c r="BJ652" s="23" t="s">
        <v>75</v>
      </c>
      <c r="BK652" s="198">
        <f>ROUND(I652*H652,2)</f>
        <v>0</v>
      </c>
      <c r="BL652" s="23" t="s">
        <v>244</v>
      </c>
      <c r="BM652" s="23" t="s">
        <v>743</v>
      </c>
    </row>
    <row r="653" spans="2:65" s="11" customFormat="1">
      <c r="B653" s="199"/>
      <c r="C653" s="200"/>
      <c r="D653" s="201" t="s">
        <v>158</v>
      </c>
      <c r="E653" s="202" t="s">
        <v>21</v>
      </c>
      <c r="F653" s="203" t="s">
        <v>406</v>
      </c>
      <c r="G653" s="200"/>
      <c r="H653" s="204" t="s">
        <v>21</v>
      </c>
      <c r="I653" s="205"/>
      <c r="J653" s="200"/>
      <c r="K653" s="200"/>
      <c r="L653" s="206"/>
      <c r="M653" s="207"/>
      <c r="N653" s="208"/>
      <c r="O653" s="208"/>
      <c r="P653" s="208"/>
      <c r="Q653" s="208"/>
      <c r="R653" s="208"/>
      <c r="S653" s="208"/>
      <c r="T653" s="209"/>
      <c r="AT653" s="210" t="s">
        <v>158</v>
      </c>
      <c r="AU653" s="210" t="s">
        <v>82</v>
      </c>
      <c r="AV653" s="11" t="s">
        <v>75</v>
      </c>
      <c r="AW653" s="11" t="s">
        <v>34</v>
      </c>
      <c r="AX653" s="11" t="s">
        <v>70</v>
      </c>
      <c r="AY653" s="210" t="s">
        <v>149</v>
      </c>
    </row>
    <row r="654" spans="2:65" s="12" customFormat="1">
      <c r="B654" s="211"/>
      <c r="C654" s="212"/>
      <c r="D654" s="201" t="s">
        <v>158</v>
      </c>
      <c r="E654" s="213" t="s">
        <v>21</v>
      </c>
      <c r="F654" s="214" t="s">
        <v>739</v>
      </c>
      <c r="G654" s="212"/>
      <c r="H654" s="215">
        <v>249.95500000000001</v>
      </c>
      <c r="I654" s="216"/>
      <c r="J654" s="212"/>
      <c r="K654" s="212"/>
      <c r="L654" s="217"/>
      <c r="M654" s="218"/>
      <c r="N654" s="219"/>
      <c r="O654" s="219"/>
      <c r="P654" s="219"/>
      <c r="Q654" s="219"/>
      <c r="R654" s="219"/>
      <c r="S654" s="219"/>
      <c r="T654" s="220"/>
      <c r="AT654" s="221" t="s">
        <v>158</v>
      </c>
      <c r="AU654" s="221" t="s">
        <v>82</v>
      </c>
      <c r="AV654" s="12" t="s">
        <v>82</v>
      </c>
      <c r="AW654" s="12" t="s">
        <v>34</v>
      </c>
      <c r="AX654" s="12" t="s">
        <v>70</v>
      </c>
      <c r="AY654" s="221" t="s">
        <v>149</v>
      </c>
    </row>
    <row r="655" spans="2:65" s="13" customFormat="1">
      <c r="B655" s="222"/>
      <c r="C655" s="223"/>
      <c r="D655" s="224" t="s">
        <v>158</v>
      </c>
      <c r="E655" s="225" t="s">
        <v>21</v>
      </c>
      <c r="F655" s="226" t="s">
        <v>161</v>
      </c>
      <c r="G655" s="223"/>
      <c r="H655" s="227">
        <v>249.95500000000001</v>
      </c>
      <c r="I655" s="228"/>
      <c r="J655" s="223"/>
      <c r="K655" s="223"/>
      <c r="L655" s="229"/>
      <c r="M655" s="230"/>
      <c r="N655" s="231"/>
      <c r="O655" s="231"/>
      <c r="P655" s="231"/>
      <c r="Q655" s="231"/>
      <c r="R655" s="231"/>
      <c r="S655" s="231"/>
      <c r="T655" s="232"/>
      <c r="AT655" s="233" t="s">
        <v>158</v>
      </c>
      <c r="AU655" s="233" t="s">
        <v>82</v>
      </c>
      <c r="AV655" s="13" t="s">
        <v>156</v>
      </c>
      <c r="AW655" s="13" t="s">
        <v>34</v>
      </c>
      <c r="AX655" s="13" t="s">
        <v>75</v>
      </c>
      <c r="AY655" s="233" t="s">
        <v>149</v>
      </c>
    </row>
    <row r="656" spans="2:65" s="1" customFormat="1" ht="22.5" customHeight="1">
      <c r="B656" s="40"/>
      <c r="C656" s="237" t="s">
        <v>744</v>
      </c>
      <c r="D656" s="237" t="s">
        <v>245</v>
      </c>
      <c r="E656" s="238" t="s">
        <v>745</v>
      </c>
      <c r="F656" s="239" t="s">
        <v>746</v>
      </c>
      <c r="G656" s="240" t="s">
        <v>253</v>
      </c>
      <c r="H656" s="241">
        <v>35.53</v>
      </c>
      <c r="I656" s="242"/>
      <c r="J656" s="243">
        <f>ROUND(I656*H656,2)</f>
        <v>0</v>
      </c>
      <c r="K656" s="239" t="s">
        <v>155</v>
      </c>
      <c r="L656" s="244"/>
      <c r="M656" s="245" t="s">
        <v>21</v>
      </c>
      <c r="N656" s="246" t="s">
        <v>41</v>
      </c>
      <c r="O656" s="41"/>
      <c r="P656" s="196">
        <f>O656*H656</f>
        <v>0</v>
      </c>
      <c r="Q656" s="196">
        <v>2.8E-3</v>
      </c>
      <c r="R656" s="196">
        <f>Q656*H656</f>
        <v>9.9484000000000003E-2</v>
      </c>
      <c r="S656" s="196">
        <v>0</v>
      </c>
      <c r="T656" s="197">
        <f>S656*H656</f>
        <v>0</v>
      </c>
      <c r="AR656" s="23" t="s">
        <v>361</v>
      </c>
      <c r="AT656" s="23" t="s">
        <v>245</v>
      </c>
      <c r="AU656" s="23" t="s">
        <v>82</v>
      </c>
      <c r="AY656" s="23" t="s">
        <v>149</v>
      </c>
      <c r="BE656" s="198">
        <f>IF(N656="základní",J656,0)</f>
        <v>0</v>
      </c>
      <c r="BF656" s="198">
        <f>IF(N656="snížená",J656,0)</f>
        <v>0</v>
      </c>
      <c r="BG656" s="198">
        <f>IF(N656="zákl. přenesená",J656,0)</f>
        <v>0</v>
      </c>
      <c r="BH656" s="198">
        <f>IF(N656="sníž. přenesená",J656,0)</f>
        <v>0</v>
      </c>
      <c r="BI656" s="198">
        <f>IF(N656="nulová",J656,0)</f>
        <v>0</v>
      </c>
      <c r="BJ656" s="23" t="s">
        <v>75</v>
      </c>
      <c r="BK656" s="198">
        <f>ROUND(I656*H656,2)</f>
        <v>0</v>
      </c>
      <c r="BL656" s="23" t="s">
        <v>244</v>
      </c>
      <c r="BM656" s="23" t="s">
        <v>747</v>
      </c>
    </row>
    <row r="657" spans="2:65" s="11" customFormat="1">
      <c r="B657" s="199"/>
      <c r="C657" s="200"/>
      <c r="D657" s="201" t="s">
        <v>158</v>
      </c>
      <c r="E657" s="202" t="s">
        <v>21</v>
      </c>
      <c r="F657" s="203" t="s">
        <v>406</v>
      </c>
      <c r="G657" s="200"/>
      <c r="H657" s="204" t="s">
        <v>21</v>
      </c>
      <c r="I657" s="205"/>
      <c r="J657" s="200"/>
      <c r="K657" s="200"/>
      <c r="L657" s="206"/>
      <c r="M657" s="207"/>
      <c r="N657" s="208"/>
      <c r="O657" s="208"/>
      <c r="P657" s="208"/>
      <c r="Q657" s="208"/>
      <c r="R657" s="208"/>
      <c r="S657" s="208"/>
      <c r="T657" s="209"/>
      <c r="AT657" s="210" t="s">
        <v>158</v>
      </c>
      <c r="AU657" s="210" t="s">
        <v>82</v>
      </c>
      <c r="AV657" s="11" t="s">
        <v>75</v>
      </c>
      <c r="AW657" s="11" t="s">
        <v>34</v>
      </c>
      <c r="AX657" s="11" t="s">
        <v>70</v>
      </c>
      <c r="AY657" s="210" t="s">
        <v>149</v>
      </c>
    </row>
    <row r="658" spans="2:65" s="12" customFormat="1">
      <c r="B658" s="211"/>
      <c r="C658" s="212"/>
      <c r="D658" s="201" t="s">
        <v>158</v>
      </c>
      <c r="E658" s="213" t="s">
        <v>21</v>
      </c>
      <c r="F658" s="214" t="s">
        <v>748</v>
      </c>
      <c r="G658" s="212"/>
      <c r="H658" s="215">
        <v>35.53</v>
      </c>
      <c r="I658" s="216"/>
      <c r="J658" s="212"/>
      <c r="K658" s="212"/>
      <c r="L658" s="217"/>
      <c r="M658" s="218"/>
      <c r="N658" s="219"/>
      <c r="O658" s="219"/>
      <c r="P658" s="219"/>
      <c r="Q658" s="219"/>
      <c r="R658" s="219"/>
      <c r="S658" s="219"/>
      <c r="T658" s="220"/>
      <c r="AT658" s="221" t="s">
        <v>158</v>
      </c>
      <c r="AU658" s="221" t="s">
        <v>82</v>
      </c>
      <c r="AV658" s="12" t="s">
        <v>82</v>
      </c>
      <c r="AW658" s="12" t="s">
        <v>34</v>
      </c>
      <c r="AX658" s="12" t="s">
        <v>70</v>
      </c>
      <c r="AY658" s="221" t="s">
        <v>149</v>
      </c>
    </row>
    <row r="659" spans="2:65" s="13" customFormat="1">
      <c r="B659" s="222"/>
      <c r="C659" s="223"/>
      <c r="D659" s="224" t="s">
        <v>158</v>
      </c>
      <c r="E659" s="225" t="s">
        <v>21</v>
      </c>
      <c r="F659" s="226" t="s">
        <v>161</v>
      </c>
      <c r="G659" s="223"/>
      <c r="H659" s="227">
        <v>35.53</v>
      </c>
      <c r="I659" s="228"/>
      <c r="J659" s="223"/>
      <c r="K659" s="223"/>
      <c r="L659" s="229"/>
      <c r="M659" s="230"/>
      <c r="N659" s="231"/>
      <c r="O659" s="231"/>
      <c r="P659" s="231"/>
      <c r="Q659" s="231"/>
      <c r="R659" s="231"/>
      <c r="S659" s="231"/>
      <c r="T659" s="232"/>
      <c r="AT659" s="233" t="s">
        <v>158</v>
      </c>
      <c r="AU659" s="233" t="s">
        <v>82</v>
      </c>
      <c r="AV659" s="13" t="s">
        <v>156</v>
      </c>
      <c r="AW659" s="13" t="s">
        <v>34</v>
      </c>
      <c r="AX659" s="13" t="s">
        <v>75</v>
      </c>
      <c r="AY659" s="233" t="s">
        <v>149</v>
      </c>
    </row>
    <row r="660" spans="2:65" s="1" customFormat="1" ht="31.5" customHeight="1">
      <c r="B660" s="40"/>
      <c r="C660" s="187" t="s">
        <v>749</v>
      </c>
      <c r="D660" s="187" t="s">
        <v>151</v>
      </c>
      <c r="E660" s="188" t="s">
        <v>750</v>
      </c>
      <c r="F660" s="189" t="s">
        <v>751</v>
      </c>
      <c r="G660" s="190" t="s">
        <v>253</v>
      </c>
      <c r="H660" s="191">
        <v>176.3</v>
      </c>
      <c r="I660" s="192"/>
      <c r="J660" s="193">
        <f>ROUND(I660*H660,2)</f>
        <v>0</v>
      </c>
      <c r="K660" s="189" t="s">
        <v>155</v>
      </c>
      <c r="L660" s="60"/>
      <c r="M660" s="194" t="s">
        <v>21</v>
      </c>
      <c r="N660" s="195" t="s">
        <v>41</v>
      </c>
      <c r="O660" s="41"/>
      <c r="P660" s="196">
        <f>O660*H660</f>
        <v>0</v>
      </c>
      <c r="Q660" s="196">
        <v>0</v>
      </c>
      <c r="R660" s="196">
        <f>Q660*H660</f>
        <v>0</v>
      </c>
      <c r="S660" s="196">
        <v>0</v>
      </c>
      <c r="T660" s="197">
        <f>S660*H660</f>
        <v>0</v>
      </c>
      <c r="AR660" s="23" t="s">
        <v>244</v>
      </c>
      <c r="AT660" s="23" t="s">
        <v>151</v>
      </c>
      <c r="AU660" s="23" t="s">
        <v>82</v>
      </c>
      <c r="AY660" s="23" t="s">
        <v>149</v>
      </c>
      <c r="BE660" s="198">
        <f>IF(N660="základní",J660,0)</f>
        <v>0</v>
      </c>
      <c r="BF660" s="198">
        <f>IF(N660="snížená",J660,0)</f>
        <v>0</v>
      </c>
      <c r="BG660" s="198">
        <f>IF(N660="zákl. přenesená",J660,0)</f>
        <v>0</v>
      </c>
      <c r="BH660" s="198">
        <f>IF(N660="sníž. přenesená",J660,0)</f>
        <v>0</v>
      </c>
      <c r="BI660" s="198">
        <f>IF(N660="nulová",J660,0)</f>
        <v>0</v>
      </c>
      <c r="BJ660" s="23" t="s">
        <v>75</v>
      </c>
      <c r="BK660" s="198">
        <f>ROUND(I660*H660,2)</f>
        <v>0</v>
      </c>
      <c r="BL660" s="23" t="s">
        <v>244</v>
      </c>
      <c r="BM660" s="23" t="s">
        <v>752</v>
      </c>
    </row>
    <row r="661" spans="2:65" s="11" customFormat="1">
      <c r="B661" s="199"/>
      <c r="C661" s="200"/>
      <c r="D661" s="201" t="s">
        <v>158</v>
      </c>
      <c r="E661" s="202" t="s">
        <v>21</v>
      </c>
      <c r="F661" s="203" t="s">
        <v>530</v>
      </c>
      <c r="G661" s="200"/>
      <c r="H661" s="204" t="s">
        <v>21</v>
      </c>
      <c r="I661" s="205"/>
      <c r="J661" s="200"/>
      <c r="K661" s="200"/>
      <c r="L661" s="206"/>
      <c r="M661" s="207"/>
      <c r="N661" s="208"/>
      <c r="O661" s="208"/>
      <c r="P661" s="208"/>
      <c r="Q661" s="208"/>
      <c r="R661" s="208"/>
      <c r="S661" s="208"/>
      <c r="T661" s="209"/>
      <c r="AT661" s="210" t="s">
        <v>158</v>
      </c>
      <c r="AU661" s="210" t="s">
        <v>82</v>
      </c>
      <c r="AV661" s="11" t="s">
        <v>75</v>
      </c>
      <c r="AW661" s="11" t="s">
        <v>34</v>
      </c>
      <c r="AX661" s="11" t="s">
        <v>70</v>
      </c>
      <c r="AY661" s="210" t="s">
        <v>149</v>
      </c>
    </row>
    <row r="662" spans="2:65" s="12" customFormat="1">
      <c r="B662" s="211"/>
      <c r="C662" s="212"/>
      <c r="D662" s="201" t="s">
        <v>158</v>
      </c>
      <c r="E662" s="213" t="s">
        <v>21</v>
      </c>
      <c r="F662" s="214" t="s">
        <v>531</v>
      </c>
      <c r="G662" s="212"/>
      <c r="H662" s="215">
        <v>176.3</v>
      </c>
      <c r="I662" s="216"/>
      <c r="J662" s="212"/>
      <c r="K662" s="212"/>
      <c r="L662" s="217"/>
      <c r="M662" s="218"/>
      <c r="N662" s="219"/>
      <c r="O662" s="219"/>
      <c r="P662" s="219"/>
      <c r="Q662" s="219"/>
      <c r="R662" s="219"/>
      <c r="S662" s="219"/>
      <c r="T662" s="220"/>
      <c r="AT662" s="221" t="s">
        <v>158</v>
      </c>
      <c r="AU662" s="221" t="s">
        <v>82</v>
      </c>
      <c r="AV662" s="12" t="s">
        <v>82</v>
      </c>
      <c r="AW662" s="12" t="s">
        <v>34</v>
      </c>
      <c r="AX662" s="12" t="s">
        <v>70</v>
      </c>
      <c r="AY662" s="221" t="s">
        <v>149</v>
      </c>
    </row>
    <row r="663" spans="2:65" s="13" customFormat="1">
      <c r="B663" s="222"/>
      <c r="C663" s="223"/>
      <c r="D663" s="224" t="s">
        <v>158</v>
      </c>
      <c r="E663" s="225" t="s">
        <v>21</v>
      </c>
      <c r="F663" s="226" t="s">
        <v>161</v>
      </c>
      <c r="G663" s="223"/>
      <c r="H663" s="227">
        <v>176.3</v>
      </c>
      <c r="I663" s="228"/>
      <c r="J663" s="223"/>
      <c r="K663" s="223"/>
      <c r="L663" s="229"/>
      <c r="M663" s="230"/>
      <c r="N663" s="231"/>
      <c r="O663" s="231"/>
      <c r="P663" s="231"/>
      <c r="Q663" s="231"/>
      <c r="R663" s="231"/>
      <c r="S663" s="231"/>
      <c r="T663" s="232"/>
      <c r="AT663" s="233" t="s">
        <v>158</v>
      </c>
      <c r="AU663" s="233" t="s">
        <v>82</v>
      </c>
      <c r="AV663" s="13" t="s">
        <v>156</v>
      </c>
      <c r="AW663" s="13" t="s">
        <v>34</v>
      </c>
      <c r="AX663" s="13" t="s">
        <v>75</v>
      </c>
      <c r="AY663" s="233" t="s">
        <v>149</v>
      </c>
    </row>
    <row r="664" spans="2:65" s="1" customFormat="1" ht="31.5" customHeight="1">
      <c r="B664" s="40"/>
      <c r="C664" s="237" t="s">
        <v>753</v>
      </c>
      <c r="D664" s="237" t="s">
        <v>245</v>
      </c>
      <c r="E664" s="238" t="s">
        <v>754</v>
      </c>
      <c r="F664" s="239" t="s">
        <v>755</v>
      </c>
      <c r="G664" s="240" t="s">
        <v>253</v>
      </c>
      <c r="H664" s="241">
        <v>193.93</v>
      </c>
      <c r="I664" s="242"/>
      <c r="J664" s="243">
        <f>ROUND(I664*H664,2)</f>
        <v>0</v>
      </c>
      <c r="K664" s="239" t="s">
        <v>155</v>
      </c>
      <c r="L664" s="244"/>
      <c r="M664" s="245" t="s">
        <v>21</v>
      </c>
      <c r="N664" s="246" t="s">
        <v>41</v>
      </c>
      <c r="O664" s="41"/>
      <c r="P664" s="196">
        <f>O664*H664</f>
        <v>0</v>
      </c>
      <c r="Q664" s="196">
        <v>1.5E-3</v>
      </c>
      <c r="R664" s="196">
        <f>Q664*H664</f>
        <v>0.29089500000000001</v>
      </c>
      <c r="S664" s="196">
        <v>0</v>
      </c>
      <c r="T664" s="197">
        <f>S664*H664</f>
        <v>0</v>
      </c>
      <c r="AR664" s="23" t="s">
        <v>361</v>
      </c>
      <c r="AT664" s="23" t="s">
        <v>245</v>
      </c>
      <c r="AU664" s="23" t="s">
        <v>82</v>
      </c>
      <c r="AY664" s="23" t="s">
        <v>149</v>
      </c>
      <c r="BE664" s="198">
        <f>IF(N664="základní",J664,0)</f>
        <v>0</v>
      </c>
      <c r="BF664" s="198">
        <f>IF(N664="snížená",J664,0)</f>
        <v>0</v>
      </c>
      <c r="BG664" s="198">
        <f>IF(N664="zákl. přenesená",J664,0)</f>
        <v>0</v>
      </c>
      <c r="BH664" s="198">
        <f>IF(N664="sníž. přenesená",J664,0)</f>
        <v>0</v>
      </c>
      <c r="BI664" s="198">
        <f>IF(N664="nulová",J664,0)</f>
        <v>0</v>
      </c>
      <c r="BJ664" s="23" t="s">
        <v>75</v>
      </c>
      <c r="BK664" s="198">
        <f>ROUND(I664*H664,2)</f>
        <v>0</v>
      </c>
      <c r="BL664" s="23" t="s">
        <v>244</v>
      </c>
      <c r="BM664" s="23" t="s">
        <v>756</v>
      </c>
    </row>
    <row r="665" spans="2:65" s="1" customFormat="1" ht="27">
      <c r="B665" s="40"/>
      <c r="C665" s="62"/>
      <c r="D665" s="201" t="s">
        <v>404</v>
      </c>
      <c r="E665" s="62"/>
      <c r="F665" s="250" t="s">
        <v>757</v>
      </c>
      <c r="G665" s="62"/>
      <c r="H665" s="62"/>
      <c r="I665" s="157"/>
      <c r="J665" s="62"/>
      <c r="K665" s="62"/>
      <c r="L665" s="60"/>
      <c r="M665" s="251"/>
      <c r="N665" s="41"/>
      <c r="O665" s="41"/>
      <c r="P665" s="41"/>
      <c r="Q665" s="41"/>
      <c r="R665" s="41"/>
      <c r="S665" s="41"/>
      <c r="T665" s="77"/>
      <c r="AT665" s="23" t="s">
        <v>404</v>
      </c>
      <c r="AU665" s="23" t="s">
        <v>82</v>
      </c>
    </row>
    <row r="666" spans="2:65" s="11" customFormat="1">
      <c r="B666" s="199"/>
      <c r="C666" s="200"/>
      <c r="D666" s="201" t="s">
        <v>158</v>
      </c>
      <c r="E666" s="202" t="s">
        <v>21</v>
      </c>
      <c r="F666" s="203" t="s">
        <v>406</v>
      </c>
      <c r="G666" s="200"/>
      <c r="H666" s="204" t="s">
        <v>21</v>
      </c>
      <c r="I666" s="205"/>
      <c r="J666" s="200"/>
      <c r="K666" s="200"/>
      <c r="L666" s="206"/>
      <c r="M666" s="207"/>
      <c r="N666" s="208"/>
      <c r="O666" s="208"/>
      <c r="P666" s="208"/>
      <c r="Q666" s="208"/>
      <c r="R666" s="208"/>
      <c r="S666" s="208"/>
      <c r="T666" s="209"/>
      <c r="AT666" s="210" t="s">
        <v>158</v>
      </c>
      <c r="AU666" s="210" t="s">
        <v>82</v>
      </c>
      <c r="AV666" s="11" t="s">
        <v>75</v>
      </c>
      <c r="AW666" s="11" t="s">
        <v>34</v>
      </c>
      <c r="AX666" s="11" t="s">
        <v>70</v>
      </c>
      <c r="AY666" s="210" t="s">
        <v>149</v>
      </c>
    </row>
    <row r="667" spans="2:65" s="12" customFormat="1">
      <c r="B667" s="211"/>
      <c r="C667" s="212"/>
      <c r="D667" s="201" t="s">
        <v>158</v>
      </c>
      <c r="E667" s="213" t="s">
        <v>21</v>
      </c>
      <c r="F667" s="214" t="s">
        <v>758</v>
      </c>
      <c r="G667" s="212"/>
      <c r="H667" s="215">
        <v>193.93</v>
      </c>
      <c r="I667" s="216"/>
      <c r="J667" s="212"/>
      <c r="K667" s="212"/>
      <c r="L667" s="217"/>
      <c r="M667" s="218"/>
      <c r="N667" s="219"/>
      <c r="O667" s="219"/>
      <c r="P667" s="219"/>
      <c r="Q667" s="219"/>
      <c r="R667" s="219"/>
      <c r="S667" s="219"/>
      <c r="T667" s="220"/>
      <c r="AT667" s="221" t="s">
        <v>158</v>
      </c>
      <c r="AU667" s="221" t="s">
        <v>82</v>
      </c>
      <c r="AV667" s="12" t="s">
        <v>82</v>
      </c>
      <c r="AW667" s="12" t="s">
        <v>34</v>
      </c>
      <c r="AX667" s="12" t="s">
        <v>70</v>
      </c>
      <c r="AY667" s="221" t="s">
        <v>149</v>
      </c>
    </row>
    <row r="668" spans="2:65" s="13" customFormat="1">
      <c r="B668" s="222"/>
      <c r="C668" s="223"/>
      <c r="D668" s="224" t="s">
        <v>158</v>
      </c>
      <c r="E668" s="225" t="s">
        <v>21</v>
      </c>
      <c r="F668" s="226" t="s">
        <v>161</v>
      </c>
      <c r="G668" s="223"/>
      <c r="H668" s="227">
        <v>193.93</v>
      </c>
      <c r="I668" s="228"/>
      <c r="J668" s="223"/>
      <c r="K668" s="223"/>
      <c r="L668" s="229"/>
      <c r="M668" s="230"/>
      <c r="N668" s="231"/>
      <c r="O668" s="231"/>
      <c r="P668" s="231"/>
      <c r="Q668" s="231"/>
      <c r="R668" s="231"/>
      <c r="S668" s="231"/>
      <c r="T668" s="232"/>
      <c r="AT668" s="233" t="s">
        <v>158</v>
      </c>
      <c r="AU668" s="233" t="s">
        <v>82</v>
      </c>
      <c r="AV668" s="13" t="s">
        <v>156</v>
      </c>
      <c r="AW668" s="13" t="s">
        <v>34</v>
      </c>
      <c r="AX668" s="13" t="s">
        <v>75</v>
      </c>
      <c r="AY668" s="233" t="s">
        <v>149</v>
      </c>
    </row>
    <row r="669" spans="2:65" s="1" customFormat="1" ht="31.5" customHeight="1">
      <c r="B669" s="40"/>
      <c r="C669" s="237" t="s">
        <v>759</v>
      </c>
      <c r="D669" s="237" t="s">
        <v>245</v>
      </c>
      <c r="E669" s="238" t="s">
        <v>760</v>
      </c>
      <c r="F669" s="239" t="s">
        <v>761</v>
      </c>
      <c r="G669" s="240" t="s">
        <v>253</v>
      </c>
      <c r="H669" s="241">
        <v>193.93</v>
      </c>
      <c r="I669" s="242"/>
      <c r="J669" s="243">
        <f>ROUND(I669*H669,2)</f>
        <v>0</v>
      </c>
      <c r="K669" s="239" t="s">
        <v>155</v>
      </c>
      <c r="L669" s="244"/>
      <c r="M669" s="245" t="s">
        <v>21</v>
      </c>
      <c r="N669" s="246" t="s">
        <v>41</v>
      </c>
      <c r="O669" s="41"/>
      <c r="P669" s="196">
        <f>O669*H669</f>
        <v>0</v>
      </c>
      <c r="Q669" s="196">
        <v>2E-3</v>
      </c>
      <c r="R669" s="196">
        <f>Q669*H669</f>
        <v>0.38786000000000004</v>
      </c>
      <c r="S669" s="196">
        <v>0</v>
      </c>
      <c r="T669" s="197">
        <f>S669*H669</f>
        <v>0</v>
      </c>
      <c r="AR669" s="23" t="s">
        <v>361</v>
      </c>
      <c r="AT669" s="23" t="s">
        <v>245</v>
      </c>
      <c r="AU669" s="23" t="s">
        <v>82</v>
      </c>
      <c r="AY669" s="23" t="s">
        <v>149</v>
      </c>
      <c r="BE669" s="198">
        <f>IF(N669="základní",J669,0)</f>
        <v>0</v>
      </c>
      <c r="BF669" s="198">
        <f>IF(N669="snížená",J669,0)</f>
        <v>0</v>
      </c>
      <c r="BG669" s="198">
        <f>IF(N669="zákl. přenesená",J669,0)</f>
        <v>0</v>
      </c>
      <c r="BH669" s="198">
        <f>IF(N669="sníž. přenesená",J669,0)</f>
        <v>0</v>
      </c>
      <c r="BI669" s="198">
        <f>IF(N669="nulová",J669,0)</f>
        <v>0</v>
      </c>
      <c r="BJ669" s="23" t="s">
        <v>75</v>
      </c>
      <c r="BK669" s="198">
        <f>ROUND(I669*H669,2)</f>
        <v>0</v>
      </c>
      <c r="BL669" s="23" t="s">
        <v>244</v>
      </c>
      <c r="BM669" s="23" t="s">
        <v>762</v>
      </c>
    </row>
    <row r="670" spans="2:65" s="1" customFormat="1" ht="27">
      <c r="B670" s="40"/>
      <c r="C670" s="62"/>
      <c r="D670" s="201" t="s">
        <v>404</v>
      </c>
      <c r="E670" s="62"/>
      <c r="F670" s="250" t="s">
        <v>757</v>
      </c>
      <c r="G670" s="62"/>
      <c r="H670" s="62"/>
      <c r="I670" s="157"/>
      <c r="J670" s="62"/>
      <c r="K670" s="62"/>
      <c r="L670" s="60"/>
      <c r="M670" s="251"/>
      <c r="N670" s="41"/>
      <c r="O670" s="41"/>
      <c r="P670" s="41"/>
      <c r="Q670" s="41"/>
      <c r="R670" s="41"/>
      <c r="S670" s="41"/>
      <c r="T670" s="77"/>
      <c r="AT670" s="23" t="s">
        <v>404</v>
      </c>
      <c r="AU670" s="23" t="s">
        <v>82</v>
      </c>
    </row>
    <row r="671" spans="2:65" s="11" customFormat="1">
      <c r="B671" s="199"/>
      <c r="C671" s="200"/>
      <c r="D671" s="201" t="s">
        <v>158</v>
      </c>
      <c r="E671" s="202" t="s">
        <v>21</v>
      </c>
      <c r="F671" s="203" t="s">
        <v>406</v>
      </c>
      <c r="G671" s="200"/>
      <c r="H671" s="204" t="s">
        <v>21</v>
      </c>
      <c r="I671" s="205"/>
      <c r="J671" s="200"/>
      <c r="K671" s="200"/>
      <c r="L671" s="206"/>
      <c r="M671" s="207"/>
      <c r="N671" s="208"/>
      <c r="O671" s="208"/>
      <c r="P671" s="208"/>
      <c r="Q671" s="208"/>
      <c r="R671" s="208"/>
      <c r="S671" s="208"/>
      <c r="T671" s="209"/>
      <c r="AT671" s="210" t="s">
        <v>158</v>
      </c>
      <c r="AU671" s="210" t="s">
        <v>82</v>
      </c>
      <c r="AV671" s="11" t="s">
        <v>75</v>
      </c>
      <c r="AW671" s="11" t="s">
        <v>34</v>
      </c>
      <c r="AX671" s="11" t="s">
        <v>70</v>
      </c>
      <c r="AY671" s="210" t="s">
        <v>149</v>
      </c>
    </row>
    <row r="672" spans="2:65" s="12" customFormat="1">
      <c r="B672" s="211"/>
      <c r="C672" s="212"/>
      <c r="D672" s="201" t="s">
        <v>158</v>
      </c>
      <c r="E672" s="213" t="s">
        <v>21</v>
      </c>
      <c r="F672" s="214" t="s">
        <v>758</v>
      </c>
      <c r="G672" s="212"/>
      <c r="H672" s="215">
        <v>193.93</v>
      </c>
      <c r="I672" s="216"/>
      <c r="J672" s="212"/>
      <c r="K672" s="212"/>
      <c r="L672" s="217"/>
      <c r="M672" s="218"/>
      <c r="N672" s="219"/>
      <c r="O672" s="219"/>
      <c r="P672" s="219"/>
      <c r="Q672" s="219"/>
      <c r="R672" s="219"/>
      <c r="S672" s="219"/>
      <c r="T672" s="220"/>
      <c r="AT672" s="221" t="s">
        <v>158</v>
      </c>
      <c r="AU672" s="221" t="s">
        <v>82</v>
      </c>
      <c r="AV672" s="12" t="s">
        <v>82</v>
      </c>
      <c r="AW672" s="12" t="s">
        <v>34</v>
      </c>
      <c r="AX672" s="12" t="s">
        <v>70</v>
      </c>
      <c r="AY672" s="221" t="s">
        <v>149</v>
      </c>
    </row>
    <row r="673" spans="2:65" s="13" customFormat="1">
      <c r="B673" s="222"/>
      <c r="C673" s="223"/>
      <c r="D673" s="224" t="s">
        <v>158</v>
      </c>
      <c r="E673" s="225" t="s">
        <v>21</v>
      </c>
      <c r="F673" s="226" t="s">
        <v>161</v>
      </c>
      <c r="G673" s="223"/>
      <c r="H673" s="227">
        <v>193.93</v>
      </c>
      <c r="I673" s="228"/>
      <c r="J673" s="223"/>
      <c r="K673" s="223"/>
      <c r="L673" s="229"/>
      <c r="M673" s="230"/>
      <c r="N673" s="231"/>
      <c r="O673" s="231"/>
      <c r="P673" s="231"/>
      <c r="Q673" s="231"/>
      <c r="R673" s="231"/>
      <c r="S673" s="231"/>
      <c r="T673" s="232"/>
      <c r="AT673" s="233" t="s">
        <v>158</v>
      </c>
      <c r="AU673" s="233" t="s">
        <v>82</v>
      </c>
      <c r="AV673" s="13" t="s">
        <v>156</v>
      </c>
      <c r="AW673" s="13" t="s">
        <v>34</v>
      </c>
      <c r="AX673" s="13" t="s">
        <v>75</v>
      </c>
      <c r="AY673" s="233" t="s">
        <v>149</v>
      </c>
    </row>
    <row r="674" spans="2:65" s="1" customFormat="1" ht="31.5" customHeight="1">
      <c r="B674" s="40"/>
      <c r="C674" s="187" t="s">
        <v>763</v>
      </c>
      <c r="D674" s="187" t="s">
        <v>151</v>
      </c>
      <c r="E674" s="188" t="s">
        <v>764</v>
      </c>
      <c r="F674" s="189" t="s">
        <v>765</v>
      </c>
      <c r="G674" s="190" t="s">
        <v>253</v>
      </c>
      <c r="H674" s="191">
        <v>176.3</v>
      </c>
      <c r="I674" s="192"/>
      <c r="J674" s="193">
        <f>ROUND(I674*H674,2)</f>
        <v>0</v>
      </c>
      <c r="K674" s="189" t="s">
        <v>155</v>
      </c>
      <c r="L674" s="60"/>
      <c r="M674" s="194" t="s">
        <v>21</v>
      </c>
      <c r="N674" s="195" t="s">
        <v>41</v>
      </c>
      <c r="O674" s="41"/>
      <c r="P674" s="196">
        <f>O674*H674</f>
        <v>0</v>
      </c>
      <c r="Q674" s="196">
        <v>0</v>
      </c>
      <c r="R674" s="196">
        <f>Q674*H674</f>
        <v>0</v>
      </c>
      <c r="S674" s="196">
        <v>0</v>
      </c>
      <c r="T674" s="197">
        <f>S674*H674</f>
        <v>0</v>
      </c>
      <c r="AR674" s="23" t="s">
        <v>156</v>
      </c>
      <c r="AT674" s="23" t="s">
        <v>151</v>
      </c>
      <c r="AU674" s="23" t="s">
        <v>82</v>
      </c>
      <c r="AY674" s="23" t="s">
        <v>149</v>
      </c>
      <c r="BE674" s="198">
        <f>IF(N674="základní",J674,0)</f>
        <v>0</v>
      </c>
      <c r="BF674" s="198">
        <f>IF(N674="snížená",J674,0)</f>
        <v>0</v>
      </c>
      <c r="BG674" s="198">
        <f>IF(N674="zákl. přenesená",J674,0)</f>
        <v>0</v>
      </c>
      <c r="BH674" s="198">
        <f>IF(N674="sníž. přenesená",J674,0)</f>
        <v>0</v>
      </c>
      <c r="BI674" s="198">
        <f>IF(N674="nulová",J674,0)</f>
        <v>0</v>
      </c>
      <c r="BJ674" s="23" t="s">
        <v>75</v>
      </c>
      <c r="BK674" s="198">
        <f>ROUND(I674*H674,2)</f>
        <v>0</v>
      </c>
      <c r="BL674" s="23" t="s">
        <v>156</v>
      </c>
      <c r="BM674" s="23" t="s">
        <v>766</v>
      </c>
    </row>
    <row r="675" spans="2:65" s="11" customFormat="1">
      <c r="B675" s="199"/>
      <c r="C675" s="200"/>
      <c r="D675" s="201" t="s">
        <v>158</v>
      </c>
      <c r="E675" s="202" t="s">
        <v>21</v>
      </c>
      <c r="F675" s="203" t="s">
        <v>530</v>
      </c>
      <c r="G675" s="200"/>
      <c r="H675" s="204" t="s">
        <v>21</v>
      </c>
      <c r="I675" s="205"/>
      <c r="J675" s="200"/>
      <c r="K675" s="200"/>
      <c r="L675" s="206"/>
      <c r="M675" s="207"/>
      <c r="N675" s="208"/>
      <c r="O675" s="208"/>
      <c r="P675" s="208"/>
      <c r="Q675" s="208"/>
      <c r="R675" s="208"/>
      <c r="S675" s="208"/>
      <c r="T675" s="209"/>
      <c r="AT675" s="210" t="s">
        <v>158</v>
      </c>
      <c r="AU675" s="210" t="s">
        <v>82</v>
      </c>
      <c r="AV675" s="11" t="s">
        <v>75</v>
      </c>
      <c r="AW675" s="11" t="s">
        <v>34</v>
      </c>
      <c r="AX675" s="11" t="s">
        <v>70</v>
      </c>
      <c r="AY675" s="210" t="s">
        <v>149</v>
      </c>
    </row>
    <row r="676" spans="2:65" s="12" customFormat="1">
      <c r="B676" s="211"/>
      <c r="C676" s="212"/>
      <c r="D676" s="201" t="s">
        <v>158</v>
      </c>
      <c r="E676" s="213" t="s">
        <v>21</v>
      </c>
      <c r="F676" s="214" t="s">
        <v>531</v>
      </c>
      <c r="G676" s="212"/>
      <c r="H676" s="215">
        <v>176.3</v>
      </c>
      <c r="I676" s="216"/>
      <c r="J676" s="212"/>
      <c r="K676" s="212"/>
      <c r="L676" s="217"/>
      <c r="M676" s="218"/>
      <c r="N676" s="219"/>
      <c r="O676" s="219"/>
      <c r="P676" s="219"/>
      <c r="Q676" s="219"/>
      <c r="R676" s="219"/>
      <c r="S676" s="219"/>
      <c r="T676" s="220"/>
      <c r="AT676" s="221" t="s">
        <v>158</v>
      </c>
      <c r="AU676" s="221" t="s">
        <v>82</v>
      </c>
      <c r="AV676" s="12" t="s">
        <v>82</v>
      </c>
      <c r="AW676" s="12" t="s">
        <v>34</v>
      </c>
      <c r="AX676" s="12" t="s">
        <v>70</v>
      </c>
      <c r="AY676" s="221" t="s">
        <v>149</v>
      </c>
    </row>
    <row r="677" spans="2:65" s="13" customFormat="1">
      <c r="B677" s="222"/>
      <c r="C677" s="223"/>
      <c r="D677" s="224" t="s">
        <v>158</v>
      </c>
      <c r="E677" s="225" t="s">
        <v>21</v>
      </c>
      <c r="F677" s="226" t="s">
        <v>161</v>
      </c>
      <c r="G677" s="223"/>
      <c r="H677" s="227">
        <v>176.3</v>
      </c>
      <c r="I677" s="228"/>
      <c r="J677" s="223"/>
      <c r="K677" s="223"/>
      <c r="L677" s="229"/>
      <c r="M677" s="230"/>
      <c r="N677" s="231"/>
      <c r="O677" s="231"/>
      <c r="P677" s="231"/>
      <c r="Q677" s="231"/>
      <c r="R677" s="231"/>
      <c r="S677" s="231"/>
      <c r="T677" s="232"/>
      <c r="AT677" s="233" t="s">
        <v>158</v>
      </c>
      <c r="AU677" s="233" t="s">
        <v>82</v>
      </c>
      <c r="AV677" s="13" t="s">
        <v>156</v>
      </c>
      <c r="AW677" s="13" t="s">
        <v>34</v>
      </c>
      <c r="AX677" s="13" t="s">
        <v>75</v>
      </c>
      <c r="AY677" s="233" t="s">
        <v>149</v>
      </c>
    </row>
    <row r="678" spans="2:65" s="1" customFormat="1" ht="22.5" customHeight="1">
      <c r="B678" s="40"/>
      <c r="C678" s="237" t="s">
        <v>767</v>
      </c>
      <c r="D678" s="237" t="s">
        <v>245</v>
      </c>
      <c r="E678" s="238" t="s">
        <v>768</v>
      </c>
      <c r="F678" s="239" t="s">
        <v>769</v>
      </c>
      <c r="G678" s="240" t="s">
        <v>253</v>
      </c>
      <c r="H678" s="241">
        <v>193.93</v>
      </c>
      <c r="I678" s="242"/>
      <c r="J678" s="243">
        <f>ROUND(I678*H678,2)</f>
        <v>0</v>
      </c>
      <c r="K678" s="239" t="s">
        <v>155</v>
      </c>
      <c r="L678" s="244"/>
      <c r="M678" s="245" t="s">
        <v>21</v>
      </c>
      <c r="N678" s="246" t="s">
        <v>41</v>
      </c>
      <c r="O678" s="41"/>
      <c r="P678" s="196">
        <f>O678*H678</f>
        <v>0</v>
      </c>
      <c r="Q678" s="196">
        <v>1.1E-4</v>
      </c>
      <c r="R678" s="196">
        <f>Q678*H678</f>
        <v>2.1332300000000002E-2</v>
      </c>
      <c r="S678" s="196">
        <v>0</v>
      </c>
      <c r="T678" s="197">
        <f>S678*H678</f>
        <v>0</v>
      </c>
      <c r="AR678" s="23" t="s">
        <v>203</v>
      </c>
      <c r="AT678" s="23" t="s">
        <v>245</v>
      </c>
      <c r="AU678" s="23" t="s">
        <v>82</v>
      </c>
      <c r="AY678" s="23" t="s">
        <v>149</v>
      </c>
      <c r="BE678" s="198">
        <f>IF(N678="základní",J678,0)</f>
        <v>0</v>
      </c>
      <c r="BF678" s="198">
        <f>IF(N678="snížená",J678,0)</f>
        <v>0</v>
      </c>
      <c r="BG678" s="198">
        <f>IF(N678="zákl. přenesená",J678,0)</f>
        <v>0</v>
      </c>
      <c r="BH678" s="198">
        <f>IF(N678="sníž. přenesená",J678,0)</f>
        <v>0</v>
      </c>
      <c r="BI678" s="198">
        <f>IF(N678="nulová",J678,0)</f>
        <v>0</v>
      </c>
      <c r="BJ678" s="23" t="s">
        <v>75</v>
      </c>
      <c r="BK678" s="198">
        <f>ROUND(I678*H678,2)</f>
        <v>0</v>
      </c>
      <c r="BL678" s="23" t="s">
        <v>156</v>
      </c>
      <c r="BM678" s="23" t="s">
        <v>770</v>
      </c>
    </row>
    <row r="679" spans="2:65" s="1" customFormat="1" ht="27">
      <c r="B679" s="40"/>
      <c r="C679" s="62"/>
      <c r="D679" s="201" t="s">
        <v>404</v>
      </c>
      <c r="E679" s="62"/>
      <c r="F679" s="250" t="s">
        <v>771</v>
      </c>
      <c r="G679" s="62"/>
      <c r="H679" s="62"/>
      <c r="I679" s="157"/>
      <c r="J679" s="62"/>
      <c r="K679" s="62"/>
      <c r="L679" s="60"/>
      <c r="M679" s="251"/>
      <c r="N679" s="41"/>
      <c r="O679" s="41"/>
      <c r="P679" s="41"/>
      <c r="Q679" s="41"/>
      <c r="R679" s="41"/>
      <c r="S679" s="41"/>
      <c r="T679" s="77"/>
      <c r="AT679" s="23" t="s">
        <v>404</v>
      </c>
      <c r="AU679" s="23" t="s">
        <v>82</v>
      </c>
    </row>
    <row r="680" spans="2:65" s="11" customFormat="1">
      <c r="B680" s="199"/>
      <c r="C680" s="200"/>
      <c r="D680" s="201" t="s">
        <v>158</v>
      </c>
      <c r="E680" s="202" t="s">
        <v>21</v>
      </c>
      <c r="F680" s="203" t="s">
        <v>406</v>
      </c>
      <c r="G680" s="200"/>
      <c r="H680" s="204" t="s">
        <v>21</v>
      </c>
      <c r="I680" s="205"/>
      <c r="J680" s="200"/>
      <c r="K680" s="200"/>
      <c r="L680" s="206"/>
      <c r="M680" s="207"/>
      <c r="N680" s="208"/>
      <c r="O680" s="208"/>
      <c r="P680" s="208"/>
      <c r="Q680" s="208"/>
      <c r="R680" s="208"/>
      <c r="S680" s="208"/>
      <c r="T680" s="209"/>
      <c r="AT680" s="210" t="s">
        <v>158</v>
      </c>
      <c r="AU680" s="210" t="s">
        <v>82</v>
      </c>
      <c r="AV680" s="11" t="s">
        <v>75</v>
      </c>
      <c r="AW680" s="11" t="s">
        <v>34</v>
      </c>
      <c r="AX680" s="11" t="s">
        <v>70</v>
      </c>
      <c r="AY680" s="210" t="s">
        <v>149</v>
      </c>
    </row>
    <row r="681" spans="2:65" s="12" customFormat="1">
      <c r="B681" s="211"/>
      <c r="C681" s="212"/>
      <c r="D681" s="201" t="s">
        <v>158</v>
      </c>
      <c r="E681" s="213" t="s">
        <v>21</v>
      </c>
      <c r="F681" s="214" t="s">
        <v>772</v>
      </c>
      <c r="G681" s="212"/>
      <c r="H681" s="215">
        <v>193.93</v>
      </c>
      <c r="I681" s="216"/>
      <c r="J681" s="212"/>
      <c r="K681" s="212"/>
      <c r="L681" s="217"/>
      <c r="M681" s="218"/>
      <c r="N681" s="219"/>
      <c r="O681" s="219"/>
      <c r="P681" s="219"/>
      <c r="Q681" s="219"/>
      <c r="R681" s="219"/>
      <c r="S681" s="219"/>
      <c r="T681" s="220"/>
      <c r="AT681" s="221" t="s">
        <v>158</v>
      </c>
      <c r="AU681" s="221" t="s">
        <v>82</v>
      </c>
      <c r="AV681" s="12" t="s">
        <v>82</v>
      </c>
      <c r="AW681" s="12" t="s">
        <v>34</v>
      </c>
      <c r="AX681" s="12" t="s">
        <v>70</v>
      </c>
      <c r="AY681" s="221" t="s">
        <v>149</v>
      </c>
    </row>
    <row r="682" spans="2:65" s="13" customFormat="1">
      <c r="B682" s="222"/>
      <c r="C682" s="223"/>
      <c r="D682" s="224" t="s">
        <v>158</v>
      </c>
      <c r="E682" s="225" t="s">
        <v>21</v>
      </c>
      <c r="F682" s="226" t="s">
        <v>161</v>
      </c>
      <c r="G682" s="223"/>
      <c r="H682" s="227">
        <v>193.93</v>
      </c>
      <c r="I682" s="228"/>
      <c r="J682" s="223"/>
      <c r="K682" s="223"/>
      <c r="L682" s="229"/>
      <c r="M682" s="230"/>
      <c r="N682" s="231"/>
      <c r="O682" s="231"/>
      <c r="P682" s="231"/>
      <c r="Q682" s="231"/>
      <c r="R682" s="231"/>
      <c r="S682" s="231"/>
      <c r="T682" s="232"/>
      <c r="AT682" s="233" t="s">
        <v>158</v>
      </c>
      <c r="AU682" s="233" t="s">
        <v>82</v>
      </c>
      <c r="AV682" s="13" t="s">
        <v>156</v>
      </c>
      <c r="AW682" s="13" t="s">
        <v>34</v>
      </c>
      <c r="AX682" s="13" t="s">
        <v>75</v>
      </c>
      <c r="AY682" s="233" t="s">
        <v>149</v>
      </c>
    </row>
    <row r="683" spans="2:65" s="1" customFormat="1" ht="44.25" customHeight="1">
      <c r="B683" s="40"/>
      <c r="C683" s="187" t="s">
        <v>773</v>
      </c>
      <c r="D683" s="187" t="s">
        <v>151</v>
      </c>
      <c r="E683" s="188" t="s">
        <v>774</v>
      </c>
      <c r="F683" s="189" t="s">
        <v>775</v>
      </c>
      <c r="G683" s="190" t="s">
        <v>261</v>
      </c>
      <c r="H683" s="191">
        <v>161</v>
      </c>
      <c r="I683" s="192"/>
      <c r="J683" s="193">
        <f>ROUND(I683*H683,2)</f>
        <v>0</v>
      </c>
      <c r="K683" s="189" t="s">
        <v>174</v>
      </c>
      <c r="L683" s="60"/>
      <c r="M683" s="194" t="s">
        <v>21</v>
      </c>
      <c r="N683" s="195" t="s">
        <v>41</v>
      </c>
      <c r="O683" s="41"/>
      <c r="P683" s="196">
        <f>O683*H683</f>
        <v>0</v>
      </c>
      <c r="Q683" s="196">
        <v>1E-4</v>
      </c>
      <c r="R683" s="196">
        <f>Q683*H683</f>
        <v>1.61E-2</v>
      </c>
      <c r="S683" s="196">
        <v>0</v>
      </c>
      <c r="T683" s="197">
        <f>S683*H683</f>
        <v>0</v>
      </c>
      <c r="AR683" s="23" t="s">
        <v>244</v>
      </c>
      <c r="AT683" s="23" t="s">
        <v>151</v>
      </c>
      <c r="AU683" s="23" t="s">
        <v>82</v>
      </c>
      <c r="AY683" s="23" t="s">
        <v>149</v>
      </c>
      <c r="BE683" s="198">
        <f>IF(N683="základní",J683,0)</f>
        <v>0</v>
      </c>
      <c r="BF683" s="198">
        <f>IF(N683="snížená",J683,0)</f>
        <v>0</v>
      </c>
      <c r="BG683" s="198">
        <f>IF(N683="zákl. přenesená",J683,0)</f>
        <v>0</v>
      </c>
      <c r="BH683" s="198">
        <f>IF(N683="sníž. přenesená",J683,0)</f>
        <v>0</v>
      </c>
      <c r="BI683" s="198">
        <f>IF(N683="nulová",J683,0)</f>
        <v>0</v>
      </c>
      <c r="BJ683" s="23" t="s">
        <v>75</v>
      </c>
      <c r="BK683" s="198">
        <f>ROUND(I683*H683,2)</f>
        <v>0</v>
      </c>
      <c r="BL683" s="23" t="s">
        <v>244</v>
      </c>
      <c r="BM683" s="23" t="s">
        <v>776</v>
      </c>
    </row>
    <row r="684" spans="2:65" s="12" customFormat="1">
      <c r="B684" s="211"/>
      <c r="C684" s="212"/>
      <c r="D684" s="224" t="s">
        <v>158</v>
      </c>
      <c r="E684" s="234" t="s">
        <v>21</v>
      </c>
      <c r="F684" s="235" t="s">
        <v>777</v>
      </c>
      <c r="G684" s="212"/>
      <c r="H684" s="236">
        <v>161</v>
      </c>
      <c r="I684" s="216"/>
      <c r="J684" s="212"/>
      <c r="K684" s="212"/>
      <c r="L684" s="217"/>
      <c r="M684" s="218"/>
      <c r="N684" s="219"/>
      <c r="O684" s="219"/>
      <c r="P684" s="219"/>
      <c r="Q684" s="219"/>
      <c r="R684" s="219"/>
      <c r="S684" s="219"/>
      <c r="T684" s="220"/>
      <c r="AT684" s="221" t="s">
        <v>158</v>
      </c>
      <c r="AU684" s="221" t="s">
        <v>82</v>
      </c>
      <c r="AV684" s="12" t="s">
        <v>82</v>
      </c>
      <c r="AW684" s="12" t="s">
        <v>34</v>
      </c>
      <c r="AX684" s="12" t="s">
        <v>75</v>
      </c>
      <c r="AY684" s="221" t="s">
        <v>149</v>
      </c>
    </row>
    <row r="685" spans="2:65" s="1" customFormat="1" ht="31.5" customHeight="1">
      <c r="B685" s="40"/>
      <c r="C685" s="237" t="s">
        <v>778</v>
      </c>
      <c r="D685" s="237" t="s">
        <v>245</v>
      </c>
      <c r="E685" s="238" t="s">
        <v>779</v>
      </c>
      <c r="F685" s="239" t="s">
        <v>780</v>
      </c>
      <c r="G685" s="240" t="s">
        <v>261</v>
      </c>
      <c r="H685" s="241">
        <v>127</v>
      </c>
      <c r="I685" s="242"/>
      <c r="J685" s="243">
        <f t="shared" ref="J685:J690" si="0">ROUND(I685*H685,2)</f>
        <v>0</v>
      </c>
      <c r="K685" s="239" t="s">
        <v>174</v>
      </c>
      <c r="L685" s="244"/>
      <c r="M685" s="245" t="s">
        <v>21</v>
      </c>
      <c r="N685" s="246" t="s">
        <v>41</v>
      </c>
      <c r="O685" s="41"/>
      <c r="P685" s="196">
        <f t="shared" ref="P685:P690" si="1">O685*H685</f>
        <v>0</v>
      </c>
      <c r="Q685" s="196">
        <v>1.7E-5</v>
      </c>
      <c r="R685" s="196">
        <f t="shared" ref="R685:R690" si="2">Q685*H685</f>
        <v>2.1589999999999999E-3</v>
      </c>
      <c r="S685" s="196">
        <v>0</v>
      </c>
      <c r="T685" s="197">
        <f t="shared" ref="T685:T690" si="3">S685*H685</f>
        <v>0</v>
      </c>
      <c r="AR685" s="23" t="s">
        <v>361</v>
      </c>
      <c r="AT685" s="23" t="s">
        <v>245</v>
      </c>
      <c r="AU685" s="23" t="s">
        <v>82</v>
      </c>
      <c r="AY685" s="23" t="s">
        <v>149</v>
      </c>
      <c r="BE685" s="198">
        <f t="shared" ref="BE685:BE690" si="4">IF(N685="základní",J685,0)</f>
        <v>0</v>
      </c>
      <c r="BF685" s="198">
        <f t="shared" ref="BF685:BF690" si="5">IF(N685="snížená",J685,0)</f>
        <v>0</v>
      </c>
      <c r="BG685" s="198">
        <f t="shared" ref="BG685:BG690" si="6">IF(N685="zákl. přenesená",J685,0)</f>
        <v>0</v>
      </c>
      <c r="BH685" s="198">
        <f t="shared" ref="BH685:BH690" si="7">IF(N685="sníž. přenesená",J685,0)</f>
        <v>0</v>
      </c>
      <c r="BI685" s="198">
        <f t="shared" ref="BI685:BI690" si="8">IF(N685="nulová",J685,0)</f>
        <v>0</v>
      </c>
      <c r="BJ685" s="23" t="s">
        <v>75</v>
      </c>
      <c r="BK685" s="198">
        <f t="shared" ref="BK685:BK690" si="9">ROUND(I685*H685,2)</f>
        <v>0</v>
      </c>
      <c r="BL685" s="23" t="s">
        <v>244</v>
      </c>
      <c r="BM685" s="23" t="s">
        <v>781</v>
      </c>
    </row>
    <row r="686" spans="2:65" s="1" customFormat="1" ht="31.5" customHeight="1">
      <c r="B686" s="40"/>
      <c r="C686" s="237" t="s">
        <v>782</v>
      </c>
      <c r="D686" s="237" t="s">
        <v>245</v>
      </c>
      <c r="E686" s="238" t="s">
        <v>783</v>
      </c>
      <c r="F686" s="239" t="s">
        <v>784</v>
      </c>
      <c r="G686" s="240" t="s">
        <v>261</v>
      </c>
      <c r="H686" s="241">
        <v>14.64</v>
      </c>
      <c r="I686" s="242"/>
      <c r="J686" s="243">
        <f t="shared" si="0"/>
        <v>0</v>
      </c>
      <c r="K686" s="239" t="s">
        <v>174</v>
      </c>
      <c r="L686" s="244"/>
      <c r="M686" s="245" t="s">
        <v>21</v>
      </c>
      <c r="N686" s="246" t="s">
        <v>41</v>
      </c>
      <c r="O686" s="41"/>
      <c r="P686" s="196">
        <f t="shared" si="1"/>
        <v>0</v>
      </c>
      <c r="Q686" s="196">
        <v>2.5999999999999998E-5</v>
      </c>
      <c r="R686" s="196">
        <f t="shared" si="2"/>
        <v>3.8064000000000001E-4</v>
      </c>
      <c r="S686" s="196">
        <v>0</v>
      </c>
      <c r="T686" s="197">
        <f t="shared" si="3"/>
        <v>0</v>
      </c>
      <c r="AR686" s="23" t="s">
        <v>361</v>
      </c>
      <c r="AT686" s="23" t="s">
        <v>245</v>
      </c>
      <c r="AU686" s="23" t="s">
        <v>82</v>
      </c>
      <c r="AY686" s="23" t="s">
        <v>149</v>
      </c>
      <c r="BE686" s="198">
        <f t="shared" si="4"/>
        <v>0</v>
      </c>
      <c r="BF686" s="198">
        <f t="shared" si="5"/>
        <v>0</v>
      </c>
      <c r="BG686" s="198">
        <f t="shared" si="6"/>
        <v>0</v>
      </c>
      <c r="BH686" s="198">
        <f t="shared" si="7"/>
        <v>0</v>
      </c>
      <c r="BI686" s="198">
        <f t="shared" si="8"/>
        <v>0</v>
      </c>
      <c r="BJ686" s="23" t="s">
        <v>75</v>
      </c>
      <c r="BK686" s="198">
        <f t="shared" si="9"/>
        <v>0</v>
      </c>
      <c r="BL686" s="23" t="s">
        <v>244</v>
      </c>
      <c r="BM686" s="23" t="s">
        <v>785</v>
      </c>
    </row>
    <row r="687" spans="2:65" s="1" customFormat="1" ht="31.5" customHeight="1">
      <c r="B687" s="40"/>
      <c r="C687" s="237" t="s">
        <v>786</v>
      </c>
      <c r="D687" s="237" t="s">
        <v>245</v>
      </c>
      <c r="E687" s="238" t="s">
        <v>787</v>
      </c>
      <c r="F687" s="239" t="s">
        <v>788</v>
      </c>
      <c r="G687" s="240" t="s">
        <v>261</v>
      </c>
      <c r="H687" s="241">
        <v>20.47</v>
      </c>
      <c r="I687" s="242"/>
      <c r="J687" s="243">
        <f t="shared" si="0"/>
        <v>0</v>
      </c>
      <c r="K687" s="239" t="s">
        <v>174</v>
      </c>
      <c r="L687" s="244"/>
      <c r="M687" s="245" t="s">
        <v>21</v>
      </c>
      <c r="N687" s="246" t="s">
        <v>41</v>
      </c>
      <c r="O687" s="41"/>
      <c r="P687" s="196">
        <f t="shared" si="1"/>
        <v>0</v>
      </c>
      <c r="Q687" s="196">
        <v>5.0000000000000002E-5</v>
      </c>
      <c r="R687" s="196">
        <f t="shared" si="2"/>
        <v>1.0234999999999999E-3</v>
      </c>
      <c r="S687" s="196">
        <v>0</v>
      </c>
      <c r="T687" s="197">
        <f t="shared" si="3"/>
        <v>0</v>
      </c>
      <c r="AR687" s="23" t="s">
        <v>361</v>
      </c>
      <c r="AT687" s="23" t="s">
        <v>245</v>
      </c>
      <c r="AU687" s="23" t="s">
        <v>82</v>
      </c>
      <c r="AY687" s="23" t="s">
        <v>149</v>
      </c>
      <c r="BE687" s="198">
        <f t="shared" si="4"/>
        <v>0</v>
      </c>
      <c r="BF687" s="198">
        <f t="shared" si="5"/>
        <v>0</v>
      </c>
      <c r="BG687" s="198">
        <f t="shared" si="6"/>
        <v>0</v>
      </c>
      <c r="BH687" s="198">
        <f t="shared" si="7"/>
        <v>0</v>
      </c>
      <c r="BI687" s="198">
        <f t="shared" si="8"/>
        <v>0</v>
      </c>
      <c r="BJ687" s="23" t="s">
        <v>75</v>
      </c>
      <c r="BK687" s="198">
        <f t="shared" si="9"/>
        <v>0</v>
      </c>
      <c r="BL687" s="23" t="s">
        <v>244</v>
      </c>
      <c r="BM687" s="23" t="s">
        <v>789</v>
      </c>
    </row>
    <row r="688" spans="2:65" s="1" customFormat="1" ht="31.5" customHeight="1">
      <c r="B688" s="40"/>
      <c r="C688" s="237" t="s">
        <v>790</v>
      </c>
      <c r="D688" s="237" t="s">
        <v>245</v>
      </c>
      <c r="E688" s="238" t="s">
        <v>791</v>
      </c>
      <c r="F688" s="239" t="s">
        <v>792</v>
      </c>
      <c r="G688" s="240" t="s">
        <v>268</v>
      </c>
      <c r="H688" s="241">
        <v>322</v>
      </c>
      <c r="I688" s="242"/>
      <c r="J688" s="243">
        <f t="shared" si="0"/>
        <v>0</v>
      </c>
      <c r="K688" s="239" t="s">
        <v>174</v>
      </c>
      <c r="L688" s="244"/>
      <c r="M688" s="245" t="s">
        <v>21</v>
      </c>
      <c r="N688" s="246" t="s">
        <v>41</v>
      </c>
      <c r="O688" s="41"/>
      <c r="P688" s="196">
        <f t="shared" si="1"/>
        <v>0</v>
      </c>
      <c r="Q688" s="196">
        <v>1.0000000000000001E-5</v>
      </c>
      <c r="R688" s="196">
        <f t="shared" si="2"/>
        <v>3.2200000000000002E-3</v>
      </c>
      <c r="S688" s="196">
        <v>0</v>
      </c>
      <c r="T688" s="197">
        <f t="shared" si="3"/>
        <v>0</v>
      </c>
      <c r="AR688" s="23" t="s">
        <v>361</v>
      </c>
      <c r="AT688" s="23" t="s">
        <v>245</v>
      </c>
      <c r="AU688" s="23" t="s">
        <v>82</v>
      </c>
      <c r="AY688" s="23" t="s">
        <v>149</v>
      </c>
      <c r="BE688" s="198">
        <f t="shared" si="4"/>
        <v>0</v>
      </c>
      <c r="BF688" s="198">
        <f t="shared" si="5"/>
        <v>0</v>
      </c>
      <c r="BG688" s="198">
        <f t="shared" si="6"/>
        <v>0</v>
      </c>
      <c r="BH688" s="198">
        <f t="shared" si="7"/>
        <v>0</v>
      </c>
      <c r="BI688" s="198">
        <f t="shared" si="8"/>
        <v>0</v>
      </c>
      <c r="BJ688" s="23" t="s">
        <v>75</v>
      </c>
      <c r="BK688" s="198">
        <f t="shared" si="9"/>
        <v>0</v>
      </c>
      <c r="BL688" s="23" t="s">
        <v>244</v>
      </c>
      <c r="BM688" s="23" t="s">
        <v>793</v>
      </c>
    </row>
    <row r="689" spans="2:65" s="1" customFormat="1" ht="31.5" customHeight="1">
      <c r="B689" s="40"/>
      <c r="C689" s="237" t="s">
        <v>794</v>
      </c>
      <c r="D689" s="237" t="s">
        <v>245</v>
      </c>
      <c r="E689" s="238" t="s">
        <v>795</v>
      </c>
      <c r="F689" s="239" t="s">
        <v>796</v>
      </c>
      <c r="G689" s="240" t="s">
        <v>268</v>
      </c>
      <c r="H689" s="241">
        <v>1</v>
      </c>
      <c r="I689" s="242"/>
      <c r="J689" s="243">
        <f t="shared" si="0"/>
        <v>0</v>
      </c>
      <c r="K689" s="239" t="s">
        <v>174</v>
      </c>
      <c r="L689" s="244"/>
      <c r="M689" s="245" t="s">
        <v>21</v>
      </c>
      <c r="N689" s="246" t="s">
        <v>41</v>
      </c>
      <c r="O689" s="41"/>
      <c r="P689" s="196">
        <f t="shared" si="1"/>
        <v>0</v>
      </c>
      <c r="Q689" s="196">
        <v>4.0000000000000002E-4</v>
      </c>
      <c r="R689" s="196">
        <f t="shared" si="2"/>
        <v>4.0000000000000002E-4</v>
      </c>
      <c r="S689" s="196">
        <v>0</v>
      </c>
      <c r="T689" s="197">
        <f t="shared" si="3"/>
        <v>0</v>
      </c>
      <c r="AR689" s="23" t="s">
        <v>361</v>
      </c>
      <c r="AT689" s="23" t="s">
        <v>245</v>
      </c>
      <c r="AU689" s="23" t="s">
        <v>82</v>
      </c>
      <c r="AY689" s="23" t="s">
        <v>149</v>
      </c>
      <c r="BE689" s="198">
        <f t="shared" si="4"/>
        <v>0</v>
      </c>
      <c r="BF689" s="198">
        <f t="shared" si="5"/>
        <v>0</v>
      </c>
      <c r="BG689" s="198">
        <f t="shared" si="6"/>
        <v>0</v>
      </c>
      <c r="BH689" s="198">
        <f t="shared" si="7"/>
        <v>0</v>
      </c>
      <c r="BI689" s="198">
        <f t="shared" si="8"/>
        <v>0</v>
      </c>
      <c r="BJ689" s="23" t="s">
        <v>75</v>
      </c>
      <c r="BK689" s="198">
        <f t="shared" si="9"/>
        <v>0</v>
      </c>
      <c r="BL689" s="23" t="s">
        <v>244</v>
      </c>
      <c r="BM689" s="23" t="s">
        <v>797</v>
      </c>
    </row>
    <row r="690" spans="2:65" s="1" customFormat="1" ht="31.5" customHeight="1">
      <c r="B690" s="40"/>
      <c r="C690" s="187" t="s">
        <v>798</v>
      </c>
      <c r="D690" s="187" t="s">
        <v>151</v>
      </c>
      <c r="E690" s="188" t="s">
        <v>799</v>
      </c>
      <c r="F690" s="189" t="s">
        <v>800</v>
      </c>
      <c r="G690" s="190" t="s">
        <v>720</v>
      </c>
      <c r="H690" s="252"/>
      <c r="I690" s="192"/>
      <c r="J690" s="193">
        <f t="shared" si="0"/>
        <v>0</v>
      </c>
      <c r="K690" s="189" t="s">
        <v>155</v>
      </c>
      <c r="L690" s="60"/>
      <c r="M690" s="194" t="s">
        <v>21</v>
      </c>
      <c r="N690" s="195" t="s">
        <v>41</v>
      </c>
      <c r="O690" s="41"/>
      <c r="P690" s="196">
        <f t="shared" si="1"/>
        <v>0</v>
      </c>
      <c r="Q690" s="196">
        <v>0</v>
      </c>
      <c r="R690" s="196">
        <f t="shared" si="2"/>
        <v>0</v>
      </c>
      <c r="S690" s="196">
        <v>0</v>
      </c>
      <c r="T690" s="197">
        <f t="shared" si="3"/>
        <v>0</v>
      </c>
      <c r="AR690" s="23" t="s">
        <v>244</v>
      </c>
      <c r="AT690" s="23" t="s">
        <v>151</v>
      </c>
      <c r="AU690" s="23" t="s">
        <v>82</v>
      </c>
      <c r="AY690" s="23" t="s">
        <v>149</v>
      </c>
      <c r="BE690" s="198">
        <f t="shared" si="4"/>
        <v>0</v>
      </c>
      <c r="BF690" s="198">
        <f t="shared" si="5"/>
        <v>0</v>
      </c>
      <c r="BG690" s="198">
        <f t="shared" si="6"/>
        <v>0</v>
      </c>
      <c r="BH690" s="198">
        <f t="shared" si="7"/>
        <v>0</v>
      </c>
      <c r="BI690" s="198">
        <f t="shared" si="8"/>
        <v>0</v>
      </c>
      <c r="BJ690" s="23" t="s">
        <v>75</v>
      </c>
      <c r="BK690" s="198">
        <f t="shared" si="9"/>
        <v>0</v>
      </c>
      <c r="BL690" s="23" t="s">
        <v>244</v>
      </c>
      <c r="BM690" s="23" t="s">
        <v>801</v>
      </c>
    </row>
    <row r="691" spans="2:65" s="10" customFormat="1" ht="29.85" customHeight="1">
      <c r="B691" s="170"/>
      <c r="C691" s="171"/>
      <c r="D691" s="184" t="s">
        <v>69</v>
      </c>
      <c r="E691" s="185" t="s">
        <v>802</v>
      </c>
      <c r="F691" s="185" t="s">
        <v>803</v>
      </c>
      <c r="G691" s="171"/>
      <c r="H691" s="171"/>
      <c r="I691" s="174"/>
      <c r="J691" s="186">
        <f>BK691</f>
        <v>0</v>
      </c>
      <c r="K691" s="171"/>
      <c r="L691" s="176"/>
      <c r="M691" s="177"/>
      <c r="N691" s="178"/>
      <c r="O691" s="178"/>
      <c r="P691" s="179">
        <f>SUM(P692:P712)</f>
        <v>0</v>
      </c>
      <c r="Q691" s="178"/>
      <c r="R691" s="179">
        <f>SUM(R692:R712)</f>
        <v>0.26326920000000004</v>
      </c>
      <c r="S691" s="178"/>
      <c r="T691" s="180">
        <f>SUM(T692:T712)</f>
        <v>0</v>
      </c>
      <c r="AR691" s="181" t="s">
        <v>82</v>
      </c>
      <c r="AT691" s="182" t="s">
        <v>69</v>
      </c>
      <c r="AU691" s="182" t="s">
        <v>75</v>
      </c>
      <c r="AY691" s="181" t="s">
        <v>149</v>
      </c>
      <c r="BK691" s="183">
        <f>SUM(BK692:BK712)</f>
        <v>0</v>
      </c>
    </row>
    <row r="692" spans="2:65" s="1" customFormat="1" ht="22.5" customHeight="1">
      <c r="B692" s="40"/>
      <c r="C692" s="187" t="s">
        <v>804</v>
      </c>
      <c r="D692" s="187" t="s">
        <v>151</v>
      </c>
      <c r="E692" s="188" t="s">
        <v>805</v>
      </c>
      <c r="F692" s="189" t="s">
        <v>806</v>
      </c>
      <c r="G692" s="190" t="s">
        <v>268</v>
      </c>
      <c r="H692" s="191">
        <v>1</v>
      </c>
      <c r="I692" s="192"/>
      <c r="J692" s="193">
        <f t="shared" ref="J692:J710" si="10">ROUND(I692*H692,2)</f>
        <v>0</v>
      </c>
      <c r="K692" s="189" t="s">
        <v>262</v>
      </c>
      <c r="L692" s="60"/>
      <c r="M692" s="194" t="s">
        <v>21</v>
      </c>
      <c r="N692" s="195" t="s">
        <v>41</v>
      </c>
      <c r="O692" s="41"/>
      <c r="P692" s="196">
        <f t="shared" ref="P692:P710" si="11">O692*H692</f>
        <v>0</v>
      </c>
      <c r="Q692" s="196">
        <v>2.0400000000000001E-3</v>
      </c>
      <c r="R692" s="196">
        <f t="shared" ref="R692:R710" si="12">Q692*H692</f>
        <v>2.0400000000000001E-3</v>
      </c>
      <c r="S692" s="196">
        <v>0</v>
      </c>
      <c r="T692" s="197">
        <f t="shared" ref="T692:T710" si="13">S692*H692</f>
        <v>0</v>
      </c>
      <c r="AR692" s="23" t="s">
        <v>244</v>
      </c>
      <c r="AT692" s="23" t="s">
        <v>151</v>
      </c>
      <c r="AU692" s="23" t="s">
        <v>82</v>
      </c>
      <c r="AY692" s="23" t="s">
        <v>149</v>
      </c>
      <c r="BE692" s="198">
        <f t="shared" ref="BE692:BE710" si="14">IF(N692="základní",J692,0)</f>
        <v>0</v>
      </c>
      <c r="BF692" s="198">
        <f t="shared" ref="BF692:BF710" si="15">IF(N692="snížená",J692,0)</f>
        <v>0</v>
      </c>
      <c r="BG692" s="198">
        <f t="shared" ref="BG692:BG710" si="16">IF(N692="zákl. přenesená",J692,0)</f>
        <v>0</v>
      </c>
      <c r="BH692" s="198">
        <f t="shared" ref="BH692:BH710" si="17">IF(N692="sníž. přenesená",J692,0)</f>
        <v>0</v>
      </c>
      <c r="BI692" s="198">
        <f t="shared" ref="BI692:BI710" si="18">IF(N692="nulová",J692,0)</f>
        <v>0</v>
      </c>
      <c r="BJ692" s="23" t="s">
        <v>75</v>
      </c>
      <c r="BK692" s="198">
        <f t="shared" ref="BK692:BK710" si="19">ROUND(I692*H692,2)</f>
        <v>0</v>
      </c>
      <c r="BL692" s="23" t="s">
        <v>244</v>
      </c>
      <c r="BM692" s="23" t="s">
        <v>807</v>
      </c>
    </row>
    <row r="693" spans="2:65" s="1" customFormat="1" ht="22.5" customHeight="1">
      <c r="B693" s="40"/>
      <c r="C693" s="187" t="s">
        <v>808</v>
      </c>
      <c r="D693" s="187" t="s">
        <v>151</v>
      </c>
      <c r="E693" s="188" t="s">
        <v>809</v>
      </c>
      <c r="F693" s="189" t="s">
        <v>810</v>
      </c>
      <c r="G693" s="190" t="s">
        <v>261</v>
      </c>
      <c r="H693" s="191">
        <v>50</v>
      </c>
      <c r="I693" s="192"/>
      <c r="J693" s="193">
        <f t="shared" si="10"/>
        <v>0</v>
      </c>
      <c r="K693" s="189" t="s">
        <v>262</v>
      </c>
      <c r="L693" s="60"/>
      <c r="M693" s="194" t="s">
        <v>21</v>
      </c>
      <c r="N693" s="195" t="s">
        <v>41</v>
      </c>
      <c r="O693" s="41"/>
      <c r="P693" s="196">
        <f t="shared" si="11"/>
        <v>0</v>
      </c>
      <c r="Q693" s="196">
        <v>2.2799999999999999E-3</v>
      </c>
      <c r="R693" s="196">
        <f t="shared" si="12"/>
        <v>0.11399999999999999</v>
      </c>
      <c r="S693" s="196">
        <v>0</v>
      </c>
      <c r="T693" s="197">
        <f t="shared" si="13"/>
        <v>0</v>
      </c>
      <c r="AR693" s="23" t="s">
        <v>244</v>
      </c>
      <c r="AT693" s="23" t="s">
        <v>151</v>
      </c>
      <c r="AU693" s="23" t="s">
        <v>82</v>
      </c>
      <c r="AY693" s="23" t="s">
        <v>149</v>
      </c>
      <c r="BE693" s="198">
        <f t="shared" si="14"/>
        <v>0</v>
      </c>
      <c r="BF693" s="198">
        <f t="shared" si="15"/>
        <v>0</v>
      </c>
      <c r="BG693" s="198">
        <f t="shared" si="16"/>
        <v>0</v>
      </c>
      <c r="BH693" s="198">
        <f t="shared" si="17"/>
        <v>0</v>
      </c>
      <c r="BI693" s="198">
        <f t="shared" si="18"/>
        <v>0</v>
      </c>
      <c r="BJ693" s="23" t="s">
        <v>75</v>
      </c>
      <c r="BK693" s="198">
        <f t="shared" si="19"/>
        <v>0</v>
      </c>
      <c r="BL693" s="23" t="s">
        <v>244</v>
      </c>
      <c r="BM693" s="23" t="s">
        <v>811</v>
      </c>
    </row>
    <row r="694" spans="2:65" s="1" customFormat="1" ht="22.5" customHeight="1">
      <c r="B694" s="40"/>
      <c r="C694" s="187" t="s">
        <v>812</v>
      </c>
      <c r="D694" s="187" t="s">
        <v>151</v>
      </c>
      <c r="E694" s="188" t="s">
        <v>813</v>
      </c>
      <c r="F694" s="189" t="s">
        <v>814</v>
      </c>
      <c r="G694" s="190" t="s">
        <v>261</v>
      </c>
      <c r="H694" s="191">
        <v>10</v>
      </c>
      <c r="I694" s="192"/>
      <c r="J694" s="193">
        <f t="shared" si="10"/>
        <v>0</v>
      </c>
      <c r="K694" s="189" t="s">
        <v>174</v>
      </c>
      <c r="L694" s="60"/>
      <c r="M694" s="194" t="s">
        <v>21</v>
      </c>
      <c r="N694" s="195" t="s">
        <v>41</v>
      </c>
      <c r="O694" s="41"/>
      <c r="P694" s="196">
        <f t="shared" si="11"/>
        <v>0</v>
      </c>
      <c r="Q694" s="196">
        <v>1.5097000000000001E-3</v>
      </c>
      <c r="R694" s="196">
        <f t="shared" si="12"/>
        <v>1.5097000000000001E-2</v>
      </c>
      <c r="S694" s="196">
        <v>0</v>
      </c>
      <c r="T694" s="197">
        <f t="shared" si="13"/>
        <v>0</v>
      </c>
      <c r="AR694" s="23" t="s">
        <v>244</v>
      </c>
      <c r="AT694" s="23" t="s">
        <v>151</v>
      </c>
      <c r="AU694" s="23" t="s">
        <v>82</v>
      </c>
      <c r="AY694" s="23" t="s">
        <v>149</v>
      </c>
      <c r="BE694" s="198">
        <f t="shared" si="14"/>
        <v>0</v>
      </c>
      <c r="BF694" s="198">
        <f t="shared" si="15"/>
        <v>0</v>
      </c>
      <c r="BG694" s="198">
        <f t="shared" si="16"/>
        <v>0</v>
      </c>
      <c r="BH694" s="198">
        <f t="shared" si="17"/>
        <v>0</v>
      </c>
      <c r="BI694" s="198">
        <f t="shared" si="18"/>
        <v>0</v>
      </c>
      <c r="BJ694" s="23" t="s">
        <v>75</v>
      </c>
      <c r="BK694" s="198">
        <f t="shared" si="19"/>
        <v>0</v>
      </c>
      <c r="BL694" s="23" t="s">
        <v>244</v>
      </c>
      <c r="BM694" s="23" t="s">
        <v>815</v>
      </c>
    </row>
    <row r="695" spans="2:65" s="1" customFormat="1" ht="22.5" customHeight="1">
      <c r="B695" s="40"/>
      <c r="C695" s="187" t="s">
        <v>816</v>
      </c>
      <c r="D695" s="187" t="s">
        <v>151</v>
      </c>
      <c r="E695" s="188" t="s">
        <v>817</v>
      </c>
      <c r="F695" s="189" t="s">
        <v>818</v>
      </c>
      <c r="G695" s="190" t="s">
        <v>261</v>
      </c>
      <c r="H695" s="191">
        <v>9</v>
      </c>
      <c r="I695" s="192"/>
      <c r="J695" s="193">
        <f t="shared" si="10"/>
        <v>0</v>
      </c>
      <c r="K695" s="189" t="s">
        <v>174</v>
      </c>
      <c r="L695" s="60"/>
      <c r="M695" s="194" t="s">
        <v>21</v>
      </c>
      <c r="N695" s="195" t="s">
        <v>41</v>
      </c>
      <c r="O695" s="41"/>
      <c r="P695" s="196">
        <f t="shared" si="11"/>
        <v>0</v>
      </c>
      <c r="Q695" s="196">
        <v>1.7700000000000001E-3</v>
      </c>
      <c r="R695" s="196">
        <f t="shared" si="12"/>
        <v>1.593E-2</v>
      </c>
      <c r="S695" s="196">
        <v>0</v>
      </c>
      <c r="T695" s="197">
        <f t="shared" si="13"/>
        <v>0</v>
      </c>
      <c r="AR695" s="23" t="s">
        <v>244</v>
      </c>
      <c r="AT695" s="23" t="s">
        <v>151</v>
      </c>
      <c r="AU695" s="23" t="s">
        <v>82</v>
      </c>
      <c r="AY695" s="23" t="s">
        <v>149</v>
      </c>
      <c r="BE695" s="198">
        <f t="shared" si="14"/>
        <v>0</v>
      </c>
      <c r="BF695" s="198">
        <f t="shared" si="15"/>
        <v>0</v>
      </c>
      <c r="BG695" s="198">
        <f t="shared" si="16"/>
        <v>0</v>
      </c>
      <c r="BH695" s="198">
        <f t="shared" si="17"/>
        <v>0</v>
      </c>
      <c r="BI695" s="198">
        <f t="shared" si="18"/>
        <v>0</v>
      </c>
      <c r="BJ695" s="23" t="s">
        <v>75</v>
      </c>
      <c r="BK695" s="198">
        <f t="shared" si="19"/>
        <v>0</v>
      </c>
      <c r="BL695" s="23" t="s">
        <v>244</v>
      </c>
      <c r="BM695" s="23" t="s">
        <v>819</v>
      </c>
    </row>
    <row r="696" spans="2:65" s="1" customFormat="1" ht="22.5" customHeight="1">
      <c r="B696" s="40"/>
      <c r="C696" s="187" t="s">
        <v>820</v>
      </c>
      <c r="D696" s="187" t="s">
        <v>151</v>
      </c>
      <c r="E696" s="188" t="s">
        <v>821</v>
      </c>
      <c r="F696" s="189" t="s">
        <v>822</v>
      </c>
      <c r="G696" s="190" t="s">
        <v>261</v>
      </c>
      <c r="H696" s="191">
        <v>21</v>
      </c>
      <c r="I696" s="192"/>
      <c r="J696" s="193">
        <f t="shared" si="10"/>
        <v>0</v>
      </c>
      <c r="K696" s="189" t="s">
        <v>262</v>
      </c>
      <c r="L696" s="60"/>
      <c r="M696" s="194" t="s">
        <v>21</v>
      </c>
      <c r="N696" s="195" t="s">
        <v>41</v>
      </c>
      <c r="O696" s="41"/>
      <c r="P696" s="196">
        <f t="shared" si="11"/>
        <v>0</v>
      </c>
      <c r="Q696" s="196">
        <v>2.7699999999999999E-3</v>
      </c>
      <c r="R696" s="196">
        <f t="shared" si="12"/>
        <v>5.8169999999999999E-2</v>
      </c>
      <c r="S696" s="196">
        <v>0</v>
      </c>
      <c r="T696" s="197">
        <f t="shared" si="13"/>
        <v>0</v>
      </c>
      <c r="AR696" s="23" t="s">
        <v>244</v>
      </c>
      <c r="AT696" s="23" t="s">
        <v>151</v>
      </c>
      <c r="AU696" s="23" t="s">
        <v>82</v>
      </c>
      <c r="AY696" s="23" t="s">
        <v>149</v>
      </c>
      <c r="BE696" s="198">
        <f t="shared" si="14"/>
        <v>0</v>
      </c>
      <c r="BF696" s="198">
        <f t="shared" si="15"/>
        <v>0</v>
      </c>
      <c r="BG696" s="198">
        <f t="shared" si="16"/>
        <v>0</v>
      </c>
      <c r="BH696" s="198">
        <f t="shared" si="17"/>
        <v>0</v>
      </c>
      <c r="BI696" s="198">
        <f t="shared" si="18"/>
        <v>0</v>
      </c>
      <c r="BJ696" s="23" t="s">
        <v>75</v>
      </c>
      <c r="BK696" s="198">
        <f t="shared" si="19"/>
        <v>0</v>
      </c>
      <c r="BL696" s="23" t="s">
        <v>244</v>
      </c>
      <c r="BM696" s="23" t="s">
        <v>823</v>
      </c>
    </row>
    <row r="697" spans="2:65" s="1" customFormat="1" ht="22.5" customHeight="1">
      <c r="B697" s="40"/>
      <c r="C697" s="187" t="s">
        <v>824</v>
      </c>
      <c r="D697" s="187" t="s">
        <v>151</v>
      </c>
      <c r="E697" s="188" t="s">
        <v>825</v>
      </c>
      <c r="F697" s="189" t="s">
        <v>826</v>
      </c>
      <c r="G697" s="190" t="s">
        <v>261</v>
      </c>
      <c r="H697" s="191">
        <v>4</v>
      </c>
      <c r="I697" s="192"/>
      <c r="J697" s="193">
        <f t="shared" si="10"/>
        <v>0</v>
      </c>
      <c r="K697" s="189" t="s">
        <v>174</v>
      </c>
      <c r="L697" s="60"/>
      <c r="M697" s="194" t="s">
        <v>21</v>
      </c>
      <c r="N697" s="195" t="s">
        <v>41</v>
      </c>
      <c r="O697" s="41"/>
      <c r="P697" s="196">
        <f t="shared" si="11"/>
        <v>0</v>
      </c>
      <c r="Q697" s="196">
        <v>1.4499999999999999E-3</v>
      </c>
      <c r="R697" s="196">
        <f t="shared" si="12"/>
        <v>5.7999999999999996E-3</v>
      </c>
      <c r="S697" s="196">
        <v>0</v>
      </c>
      <c r="T697" s="197">
        <f t="shared" si="13"/>
        <v>0</v>
      </c>
      <c r="AR697" s="23" t="s">
        <v>244</v>
      </c>
      <c r="AT697" s="23" t="s">
        <v>151</v>
      </c>
      <c r="AU697" s="23" t="s">
        <v>82</v>
      </c>
      <c r="AY697" s="23" t="s">
        <v>149</v>
      </c>
      <c r="BE697" s="198">
        <f t="shared" si="14"/>
        <v>0</v>
      </c>
      <c r="BF697" s="198">
        <f t="shared" si="15"/>
        <v>0</v>
      </c>
      <c r="BG697" s="198">
        <f t="shared" si="16"/>
        <v>0</v>
      </c>
      <c r="BH697" s="198">
        <f t="shared" si="17"/>
        <v>0</v>
      </c>
      <c r="BI697" s="198">
        <f t="shared" si="18"/>
        <v>0</v>
      </c>
      <c r="BJ697" s="23" t="s">
        <v>75</v>
      </c>
      <c r="BK697" s="198">
        <f t="shared" si="19"/>
        <v>0</v>
      </c>
      <c r="BL697" s="23" t="s">
        <v>244</v>
      </c>
      <c r="BM697" s="23" t="s">
        <v>827</v>
      </c>
    </row>
    <row r="698" spans="2:65" s="1" customFormat="1" ht="22.5" customHeight="1">
      <c r="B698" s="40"/>
      <c r="C698" s="187" t="s">
        <v>828</v>
      </c>
      <c r="D698" s="187" t="s">
        <v>151</v>
      </c>
      <c r="E698" s="188" t="s">
        <v>829</v>
      </c>
      <c r="F698" s="189" t="s">
        <v>830</v>
      </c>
      <c r="G698" s="190" t="s">
        <v>261</v>
      </c>
      <c r="H698" s="191">
        <v>6</v>
      </c>
      <c r="I698" s="192"/>
      <c r="J698" s="193">
        <f t="shared" si="10"/>
        <v>0</v>
      </c>
      <c r="K698" s="189" t="s">
        <v>174</v>
      </c>
      <c r="L698" s="60"/>
      <c r="M698" s="194" t="s">
        <v>21</v>
      </c>
      <c r="N698" s="195" t="s">
        <v>41</v>
      </c>
      <c r="O698" s="41"/>
      <c r="P698" s="196">
        <f t="shared" si="11"/>
        <v>0</v>
      </c>
      <c r="Q698" s="196">
        <v>1.7367999999999999E-3</v>
      </c>
      <c r="R698" s="196">
        <f t="shared" si="12"/>
        <v>1.0420799999999999E-2</v>
      </c>
      <c r="S698" s="196">
        <v>0</v>
      </c>
      <c r="T698" s="197">
        <f t="shared" si="13"/>
        <v>0</v>
      </c>
      <c r="AR698" s="23" t="s">
        <v>244</v>
      </c>
      <c r="AT698" s="23" t="s">
        <v>151</v>
      </c>
      <c r="AU698" s="23" t="s">
        <v>82</v>
      </c>
      <c r="AY698" s="23" t="s">
        <v>149</v>
      </c>
      <c r="BE698" s="198">
        <f t="shared" si="14"/>
        <v>0</v>
      </c>
      <c r="BF698" s="198">
        <f t="shared" si="15"/>
        <v>0</v>
      </c>
      <c r="BG698" s="198">
        <f t="shared" si="16"/>
        <v>0</v>
      </c>
      <c r="BH698" s="198">
        <f t="shared" si="17"/>
        <v>0</v>
      </c>
      <c r="BI698" s="198">
        <f t="shared" si="18"/>
        <v>0</v>
      </c>
      <c r="BJ698" s="23" t="s">
        <v>75</v>
      </c>
      <c r="BK698" s="198">
        <f t="shared" si="19"/>
        <v>0</v>
      </c>
      <c r="BL698" s="23" t="s">
        <v>244</v>
      </c>
      <c r="BM698" s="23" t="s">
        <v>831</v>
      </c>
    </row>
    <row r="699" spans="2:65" s="1" customFormat="1" ht="22.5" customHeight="1">
      <c r="B699" s="40"/>
      <c r="C699" s="187" t="s">
        <v>832</v>
      </c>
      <c r="D699" s="187" t="s">
        <v>151</v>
      </c>
      <c r="E699" s="188" t="s">
        <v>833</v>
      </c>
      <c r="F699" s="189" t="s">
        <v>834</v>
      </c>
      <c r="G699" s="190" t="s">
        <v>261</v>
      </c>
      <c r="H699" s="191">
        <v>5</v>
      </c>
      <c r="I699" s="192"/>
      <c r="J699" s="193">
        <f t="shared" si="10"/>
        <v>0</v>
      </c>
      <c r="K699" s="189" t="s">
        <v>174</v>
      </c>
      <c r="L699" s="60"/>
      <c r="M699" s="194" t="s">
        <v>21</v>
      </c>
      <c r="N699" s="195" t="s">
        <v>41</v>
      </c>
      <c r="O699" s="41"/>
      <c r="P699" s="196">
        <f t="shared" si="11"/>
        <v>0</v>
      </c>
      <c r="Q699" s="196">
        <v>2.9E-4</v>
      </c>
      <c r="R699" s="196">
        <f t="shared" si="12"/>
        <v>1.4499999999999999E-3</v>
      </c>
      <c r="S699" s="196">
        <v>0</v>
      </c>
      <c r="T699" s="197">
        <f t="shared" si="13"/>
        <v>0</v>
      </c>
      <c r="AR699" s="23" t="s">
        <v>244</v>
      </c>
      <c r="AT699" s="23" t="s">
        <v>151</v>
      </c>
      <c r="AU699" s="23" t="s">
        <v>82</v>
      </c>
      <c r="AY699" s="23" t="s">
        <v>149</v>
      </c>
      <c r="BE699" s="198">
        <f t="shared" si="14"/>
        <v>0</v>
      </c>
      <c r="BF699" s="198">
        <f t="shared" si="15"/>
        <v>0</v>
      </c>
      <c r="BG699" s="198">
        <f t="shared" si="16"/>
        <v>0</v>
      </c>
      <c r="BH699" s="198">
        <f t="shared" si="17"/>
        <v>0</v>
      </c>
      <c r="BI699" s="198">
        <f t="shared" si="18"/>
        <v>0</v>
      </c>
      <c r="BJ699" s="23" t="s">
        <v>75</v>
      </c>
      <c r="BK699" s="198">
        <f t="shared" si="19"/>
        <v>0</v>
      </c>
      <c r="BL699" s="23" t="s">
        <v>244</v>
      </c>
      <c r="BM699" s="23" t="s">
        <v>835</v>
      </c>
    </row>
    <row r="700" spans="2:65" s="1" customFormat="1" ht="22.5" customHeight="1">
      <c r="B700" s="40"/>
      <c r="C700" s="187" t="s">
        <v>836</v>
      </c>
      <c r="D700" s="187" t="s">
        <v>151</v>
      </c>
      <c r="E700" s="188" t="s">
        <v>837</v>
      </c>
      <c r="F700" s="189" t="s">
        <v>838</v>
      </c>
      <c r="G700" s="190" t="s">
        <v>261</v>
      </c>
      <c r="H700" s="191">
        <v>2</v>
      </c>
      <c r="I700" s="192"/>
      <c r="J700" s="193">
        <f t="shared" si="10"/>
        <v>0</v>
      </c>
      <c r="K700" s="189" t="s">
        <v>174</v>
      </c>
      <c r="L700" s="60"/>
      <c r="M700" s="194" t="s">
        <v>21</v>
      </c>
      <c r="N700" s="195" t="s">
        <v>41</v>
      </c>
      <c r="O700" s="41"/>
      <c r="P700" s="196">
        <f t="shared" si="11"/>
        <v>0</v>
      </c>
      <c r="Q700" s="196">
        <v>4.6069999999999998E-4</v>
      </c>
      <c r="R700" s="196">
        <f t="shared" si="12"/>
        <v>9.2139999999999995E-4</v>
      </c>
      <c r="S700" s="196">
        <v>0</v>
      </c>
      <c r="T700" s="197">
        <f t="shared" si="13"/>
        <v>0</v>
      </c>
      <c r="AR700" s="23" t="s">
        <v>244</v>
      </c>
      <c r="AT700" s="23" t="s">
        <v>151</v>
      </c>
      <c r="AU700" s="23" t="s">
        <v>82</v>
      </c>
      <c r="AY700" s="23" t="s">
        <v>149</v>
      </c>
      <c r="BE700" s="198">
        <f t="shared" si="14"/>
        <v>0</v>
      </c>
      <c r="BF700" s="198">
        <f t="shared" si="15"/>
        <v>0</v>
      </c>
      <c r="BG700" s="198">
        <f t="shared" si="16"/>
        <v>0</v>
      </c>
      <c r="BH700" s="198">
        <f t="shared" si="17"/>
        <v>0</v>
      </c>
      <c r="BI700" s="198">
        <f t="shared" si="18"/>
        <v>0</v>
      </c>
      <c r="BJ700" s="23" t="s">
        <v>75</v>
      </c>
      <c r="BK700" s="198">
        <f t="shared" si="19"/>
        <v>0</v>
      </c>
      <c r="BL700" s="23" t="s">
        <v>244</v>
      </c>
      <c r="BM700" s="23" t="s">
        <v>839</v>
      </c>
    </row>
    <row r="701" spans="2:65" s="1" customFormat="1" ht="22.5" customHeight="1">
      <c r="B701" s="40"/>
      <c r="C701" s="187" t="s">
        <v>840</v>
      </c>
      <c r="D701" s="187" t="s">
        <v>151</v>
      </c>
      <c r="E701" s="188" t="s">
        <v>841</v>
      </c>
      <c r="F701" s="189" t="s">
        <v>842</v>
      </c>
      <c r="G701" s="190" t="s">
        <v>261</v>
      </c>
      <c r="H701" s="191">
        <v>4</v>
      </c>
      <c r="I701" s="192"/>
      <c r="J701" s="193">
        <f t="shared" si="10"/>
        <v>0</v>
      </c>
      <c r="K701" s="189" t="s">
        <v>262</v>
      </c>
      <c r="L701" s="60"/>
      <c r="M701" s="194" t="s">
        <v>21</v>
      </c>
      <c r="N701" s="195" t="s">
        <v>41</v>
      </c>
      <c r="O701" s="41"/>
      <c r="P701" s="196">
        <f t="shared" si="11"/>
        <v>0</v>
      </c>
      <c r="Q701" s="196">
        <v>5.6999999999999998E-4</v>
      </c>
      <c r="R701" s="196">
        <f t="shared" si="12"/>
        <v>2.2799999999999999E-3</v>
      </c>
      <c r="S701" s="196">
        <v>0</v>
      </c>
      <c r="T701" s="197">
        <f t="shared" si="13"/>
        <v>0</v>
      </c>
      <c r="AR701" s="23" t="s">
        <v>244</v>
      </c>
      <c r="AT701" s="23" t="s">
        <v>151</v>
      </c>
      <c r="AU701" s="23" t="s">
        <v>82</v>
      </c>
      <c r="AY701" s="23" t="s">
        <v>149</v>
      </c>
      <c r="BE701" s="198">
        <f t="shared" si="14"/>
        <v>0</v>
      </c>
      <c r="BF701" s="198">
        <f t="shared" si="15"/>
        <v>0</v>
      </c>
      <c r="BG701" s="198">
        <f t="shared" si="16"/>
        <v>0</v>
      </c>
      <c r="BH701" s="198">
        <f t="shared" si="17"/>
        <v>0</v>
      </c>
      <c r="BI701" s="198">
        <f t="shared" si="18"/>
        <v>0</v>
      </c>
      <c r="BJ701" s="23" t="s">
        <v>75</v>
      </c>
      <c r="BK701" s="198">
        <f t="shared" si="19"/>
        <v>0</v>
      </c>
      <c r="BL701" s="23" t="s">
        <v>244</v>
      </c>
      <c r="BM701" s="23" t="s">
        <v>843</v>
      </c>
    </row>
    <row r="702" spans="2:65" s="1" customFormat="1" ht="31.5" customHeight="1">
      <c r="B702" s="40"/>
      <c r="C702" s="187" t="s">
        <v>844</v>
      </c>
      <c r="D702" s="187" t="s">
        <v>151</v>
      </c>
      <c r="E702" s="188" t="s">
        <v>845</v>
      </c>
      <c r="F702" s="189" t="s">
        <v>846</v>
      </c>
      <c r="G702" s="190" t="s">
        <v>261</v>
      </c>
      <c r="H702" s="191">
        <v>4</v>
      </c>
      <c r="I702" s="192"/>
      <c r="J702" s="193">
        <f t="shared" si="10"/>
        <v>0</v>
      </c>
      <c r="K702" s="189" t="s">
        <v>262</v>
      </c>
      <c r="L702" s="60"/>
      <c r="M702" s="194" t="s">
        <v>21</v>
      </c>
      <c r="N702" s="195" t="s">
        <v>41</v>
      </c>
      <c r="O702" s="41"/>
      <c r="P702" s="196">
        <f t="shared" si="11"/>
        <v>0</v>
      </c>
      <c r="Q702" s="196">
        <v>3.6700000000000001E-3</v>
      </c>
      <c r="R702" s="196">
        <f t="shared" si="12"/>
        <v>1.468E-2</v>
      </c>
      <c r="S702" s="196">
        <v>0</v>
      </c>
      <c r="T702" s="197">
        <f t="shared" si="13"/>
        <v>0</v>
      </c>
      <c r="AR702" s="23" t="s">
        <v>244</v>
      </c>
      <c r="AT702" s="23" t="s">
        <v>151</v>
      </c>
      <c r="AU702" s="23" t="s">
        <v>82</v>
      </c>
      <c r="AY702" s="23" t="s">
        <v>149</v>
      </c>
      <c r="BE702" s="198">
        <f t="shared" si="14"/>
        <v>0</v>
      </c>
      <c r="BF702" s="198">
        <f t="shared" si="15"/>
        <v>0</v>
      </c>
      <c r="BG702" s="198">
        <f t="shared" si="16"/>
        <v>0</v>
      </c>
      <c r="BH702" s="198">
        <f t="shared" si="17"/>
        <v>0</v>
      </c>
      <c r="BI702" s="198">
        <f t="shared" si="18"/>
        <v>0</v>
      </c>
      <c r="BJ702" s="23" t="s">
        <v>75</v>
      </c>
      <c r="BK702" s="198">
        <f t="shared" si="19"/>
        <v>0</v>
      </c>
      <c r="BL702" s="23" t="s">
        <v>244</v>
      </c>
      <c r="BM702" s="23" t="s">
        <v>847</v>
      </c>
    </row>
    <row r="703" spans="2:65" s="1" customFormat="1" ht="22.5" customHeight="1">
      <c r="B703" s="40"/>
      <c r="C703" s="187" t="s">
        <v>848</v>
      </c>
      <c r="D703" s="187" t="s">
        <v>151</v>
      </c>
      <c r="E703" s="188" t="s">
        <v>849</v>
      </c>
      <c r="F703" s="189" t="s">
        <v>850</v>
      </c>
      <c r="G703" s="190" t="s">
        <v>268</v>
      </c>
      <c r="H703" s="191">
        <v>6</v>
      </c>
      <c r="I703" s="192"/>
      <c r="J703" s="193">
        <f t="shared" si="10"/>
        <v>0</v>
      </c>
      <c r="K703" s="189" t="s">
        <v>174</v>
      </c>
      <c r="L703" s="60"/>
      <c r="M703" s="194" t="s">
        <v>21</v>
      </c>
      <c r="N703" s="195" t="s">
        <v>41</v>
      </c>
      <c r="O703" s="41"/>
      <c r="P703" s="196">
        <f t="shared" si="11"/>
        <v>0</v>
      </c>
      <c r="Q703" s="196">
        <v>0</v>
      </c>
      <c r="R703" s="196">
        <f t="shared" si="12"/>
        <v>0</v>
      </c>
      <c r="S703" s="196">
        <v>0</v>
      </c>
      <c r="T703" s="197">
        <f t="shared" si="13"/>
        <v>0</v>
      </c>
      <c r="AR703" s="23" t="s">
        <v>244</v>
      </c>
      <c r="AT703" s="23" t="s">
        <v>151</v>
      </c>
      <c r="AU703" s="23" t="s">
        <v>82</v>
      </c>
      <c r="AY703" s="23" t="s">
        <v>149</v>
      </c>
      <c r="BE703" s="198">
        <f t="shared" si="14"/>
        <v>0</v>
      </c>
      <c r="BF703" s="198">
        <f t="shared" si="15"/>
        <v>0</v>
      </c>
      <c r="BG703" s="198">
        <f t="shared" si="16"/>
        <v>0</v>
      </c>
      <c r="BH703" s="198">
        <f t="shared" si="17"/>
        <v>0</v>
      </c>
      <c r="BI703" s="198">
        <f t="shared" si="18"/>
        <v>0</v>
      </c>
      <c r="BJ703" s="23" t="s">
        <v>75</v>
      </c>
      <c r="BK703" s="198">
        <f t="shared" si="19"/>
        <v>0</v>
      </c>
      <c r="BL703" s="23" t="s">
        <v>244</v>
      </c>
      <c r="BM703" s="23" t="s">
        <v>851</v>
      </c>
    </row>
    <row r="704" spans="2:65" s="1" customFormat="1" ht="22.5" customHeight="1">
      <c r="B704" s="40"/>
      <c r="C704" s="187" t="s">
        <v>852</v>
      </c>
      <c r="D704" s="187" t="s">
        <v>151</v>
      </c>
      <c r="E704" s="188" t="s">
        <v>853</v>
      </c>
      <c r="F704" s="189" t="s">
        <v>854</v>
      </c>
      <c r="G704" s="190" t="s">
        <v>268</v>
      </c>
      <c r="H704" s="191">
        <v>4</v>
      </c>
      <c r="I704" s="192"/>
      <c r="J704" s="193">
        <f t="shared" si="10"/>
        <v>0</v>
      </c>
      <c r="K704" s="189" t="s">
        <v>174</v>
      </c>
      <c r="L704" s="60"/>
      <c r="M704" s="194" t="s">
        <v>21</v>
      </c>
      <c r="N704" s="195" t="s">
        <v>41</v>
      </c>
      <c r="O704" s="41"/>
      <c r="P704" s="196">
        <f t="shared" si="11"/>
        <v>0</v>
      </c>
      <c r="Q704" s="196">
        <v>0</v>
      </c>
      <c r="R704" s="196">
        <f t="shared" si="12"/>
        <v>0</v>
      </c>
      <c r="S704" s="196">
        <v>0</v>
      </c>
      <c r="T704" s="197">
        <f t="shared" si="13"/>
        <v>0</v>
      </c>
      <c r="AR704" s="23" t="s">
        <v>244</v>
      </c>
      <c r="AT704" s="23" t="s">
        <v>151</v>
      </c>
      <c r="AU704" s="23" t="s">
        <v>82</v>
      </c>
      <c r="AY704" s="23" t="s">
        <v>149</v>
      </c>
      <c r="BE704" s="198">
        <f t="shared" si="14"/>
        <v>0</v>
      </c>
      <c r="BF704" s="198">
        <f t="shared" si="15"/>
        <v>0</v>
      </c>
      <c r="BG704" s="198">
        <f t="shared" si="16"/>
        <v>0</v>
      </c>
      <c r="BH704" s="198">
        <f t="shared" si="17"/>
        <v>0</v>
      </c>
      <c r="BI704" s="198">
        <f t="shared" si="18"/>
        <v>0</v>
      </c>
      <c r="BJ704" s="23" t="s">
        <v>75</v>
      </c>
      <c r="BK704" s="198">
        <f t="shared" si="19"/>
        <v>0</v>
      </c>
      <c r="BL704" s="23" t="s">
        <v>244</v>
      </c>
      <c r="BM704" s="23" t="s">
        <v>855</v>
      </c>
    </row>
    <row r="705" spans="2:65" s="1" customFormat="1" ht="22.5" customHeight="1">
      <c r="B705" s="40"/>
      <c r="C705" s="187" t="s">
        <v>856</v>
      </c>
      <c r="D705" s="187" t="s">
        <v>151</v>
      </c>
      <c r="E705" s="188" t="s">
        <v>857</v>
      </c>
      <c r="F705" s="189" t="s">
        <v>858</v>
      </c>
      <c r="G705" s="190" t="s">
        <v>268</v>
      </c>
      <c r="H705" s="191">
        <v>2</v>
      </c>
      <c r="I705" s="192"/>
      <c r="J705" s="193">
        <f t="shared" si="10"/>
        <v>0</v>
      </c>
      <c r="K705" s="189" t="s">
        <v>174</v>
      </c>
      <c r="L705" s="60"/>
      <c r="M705" s="194" t="s">
        <v>21</v>
      </c>
      <c r="N705" s="195" t="s">
        <v>41</v>
      </c>
      <c r="O705" s="41"/>
      <c r="P705" s="196">
        <f t="shared" si="11"/>
        <v>0</v>
      </c>
      <c r="Q705" s="196">
        <v>0</v>
      </c>
      <c r="R705" s="196">
        <f t="shared" si="12"/>
        <v>0</v>
      </c>
      <c r="S705" s="196">
        <v>0</v>
      </c>
      <c r="T705" s="197">
        <f t="shared" si="13"/>
        <v>0</v>
      </c>
      <c r="AR705" s="23" t="s">
        <v>244</v>
      </c>
      <c r="AT705" s="23" t="s">
        <v>151</v>
      </c>
      <c r="AU705" s="23" t="s">
        <v>82</v>
      </c>
      <c r="AY705" s="23" t="s">
        <v>149</v>
      </c>
      <c r="BE705" s="198">
        <f t="shared" si="14"/>
        <v>0</v>
      </c>
      <c r="BF705" s="198">
        <f t="shared" si="15"/>
        <v>0</v>
      </c>
      <c r="BG705" s="198">
        <f t="shared" si="16"/>
        <v>0</v>
      </c>
      <c r="BH705" s="198">
        <f t="shared" si="17"/>
        <v>0</v>
      </c>
      <c r="BI705" s="198">
        <f t="shared" si="18"/>
        <v>0</v>
      </c>
      <c r="BJ705" s="23" t="s">
        <v>75</v>
      </c>
      <c r="BK705" s="198">
        <f t="shared" si="19"/>
        <v>0</v>
      </c>
      <c r="BL705" s="23" t="s">
        <v>244</v>
      </c>
      <c r="BM705" s="23" t="s">
        <v>859</v>
      </c>
    </row>
    <row r="706" spans="2:65" s="1" customFormat="1" ht="22.5" customHeight="1">
      <c r="B706" s="40"/>
      <c r="C706" s="187" t="s">
        <v>860</v>
      </c>
      <c r="D706" s="187" t="s">
        <v>151</v>
      </c>
      <c r="E706" s="188" t="s">
        <v>861</v>
      </c>
      <c r="F706" s="189" t="s">
        <v>862</v>
      </c>
      <c r="G706" s="190" t="s">
        <v>268</v>
      </c>
      <c r="H706" s="191">
        <v>3</v>
      </c>
      <c r="I706" s="192"/>
      <c r="J706" s="193">
        <f t="shared" si="10"/>
        <v>0</v>
      </c>
      <c r="K706" s="189" t="s">
        <v>262</v>
      </c>
      <c r="L706" s="60"/>
      <c r="M706" s="194" t="s">
        <v>21</v>
      </c>
      <c r="N706" s="195" t="s">
        <v>41</v>
      </c>
      <c r="O706" s="41"/>
      <c r="P706" s="196">
        <f t="shared" si="11"/>
        <v>0</v>
      </c>
      <c r="Q706" s="196">
        <v>5.7999999999999996E-3</v>
      </c>
      <c r="R706" s="196">
        <f t="shared" si="12"/>
        <v>1.7399999999999999E-2</v>
      </c>
      <c r="S706" s="196">
        <v>0</v>
      </c>
      <c r="T706" s="197">
        <f t="shared" si="13"/>
        <v>0</v>
      </c>
      <c r="AR706" s="23" t="s">
        <v>244</v>
      </c>
      <c r="AT706" s="23" t="s">
        <v>151</v>
      </c>
      <c r="AU706" s="23" t="s">
        <v>82</v>
      </c>
      <c r="AY706" s="23" t="s">
        <v>149</v>
      </c>
      <c r="BE706" s="198">
        <f t="shared" si="14"/>
        <v>0</v>
      </c>
      <c r="BF706" s="198">
        <f t="shared" si="15"/>
        <v>0</v>
      </c>
      <c r="BG706" s="198">
        <f t="shared" si="16"/>
        <v>0</v>
      </c>
      <c r="BH706" s="198">
        <f t="shared" si="17"/>
        <v>0</v>
      </c>
      <c r="BI706" s="198">
        <f t="shared" si="18"/>
        <v>0</v>
      </c>
      <c r="BJ706" s="23" t="s">
        <v>75</v>
      </c>
      <c r="BK706" s="198">
        <f t="shared" si="19"/>
        <v>0</v>
      </c>
      <c r="BL706" s="23" t="s">
        <v>244</v>
      </c>
      <c r="BM706" s="23" t="s">
        <v>863</v>
      </c>
    </row>
    <row r="707" spans="2:65" s="1" customFormat="1" ht="22.5" customHeight="1">
      <c r="B707" s="40"/>
      <c r="C707" s="187" t="s">
        <v>864</v>
      </c>
      <c r="D707" s="187" t="s">
        <v>151</v>
      </c>
      <c r="E707" s="188" t="s">
        <v>865</v>
      </c>
      <c r="F707" s="189" t="s">
        <v>866</v>
      </c>
      <c r="G707" s="190" t="s">
        <v>268</v>
      </c>
      <c r="H707" s="191">
        <v>1</v>
      </c>
      <c r="I707" s="192"/>
      <c r="J707" s="193">
        <f t="shared" si="10"/>
        <v>0</v>
      </c>
      <c r="K707" s="189" t="s">
        <v>262</v>
      </c>
      <c r="L707" s="60"/>
      <c r="M707" s="194" t="s">
        <v>21</v>
      </c>
      <c r="N707" s="195" t="s">
        <v>41</v>
      </c>
      <c r="O707" s="41"/>
      <c r="P707" s="196">
        <f t="shared" si="11"/>
        <v>0</v>
      </c>
      <c r="Q707" s="196">
        <v>5.0000000000000001E-4</v>
      </c>
      <c r="R707" s="196">
        <f t="shared" si="12"/>
        <v>5.0000000000000001E-4</v>
      </c>
      <c r="S707" s="196">
        <v>0</v>
      </c>
      <c r="T707" s="197">
        <f t="shared" si="13"/>
        <v>0</v>
      </c>
      <c r="AR707" s="23" t="s">
        <v>244</v>
      </c>
      <c r="AT707" s="23" t="s">
        <v>151</v>
      </c>
      <c r="AU707" s="23" t="s">
        <v>82</v>
      </c>
      <c r="AY707" s="23" t="s">
        <v>149</v>
      </c>
      <c r="BE707" s="198">
        <f t="shared" si="14"/>
        <v>0</v>
      </c>
      <c r="BF707" s="198">
        <f t="shared" si="15"/>
        <v>0</v>
      </c>
      <c r="BG707" s="198">
        <f t="shared" si="16"/>
        <v>0</v>
      </c>
      <c r="BH707" s="198">
        <f t="shared" si="17"/>
        <v>0</v>
      </c>
      <c r="BI707" s="198">
        <f t="shared" si="18"/>
        <v>0</v>
      </c>
      <c r="BJ707" s="23" t="s">
        <v>75</v>
      </c>
      <c r="BK707" s="198">
        <f t="shared" si="19"/>
        <v>0</v>
      </c>
      <c r="BL707" s="23" t="s">
        <v>244</v>
      </c>
      <c r="BM707" s="23" t="s">
        <v>867</v>
      </c>
    </row>
    <row r="708" spans="2:65" s="1" customFormat="1" ht="22.5" customHeight="1">
      <c r="B708" s="40"/>
      <c r="C708" s="187" t="s">
        <v>868</v>
      </c>
      <c r="D708" s="187" t="s">
        <v>151</v>
      </c>
      <c r="E708" s="188" t="s">
        <v>869</v>
      </c>
      <c r="F708" s="189" t="s">
        <v>870</v>
      </c>
      <c r="G708" s="190" t="s">
        <v>268</v>
      </c>
      <c r="H708" s="191">
        <v>3</v>
      </c>
      <c r="I708" s="192"/>
      <c r="J708" s="193">
        <f t="shared" si="10"/>
        <v>0</v>
      </c>
      <c r="K708" s="189" t="s">
        <v>262</v>
      </c>
      <c r="L708" s="60"/>
      <c r="M708" s="194" t="s">
        <v>21</v>
      </c>
      <c r="N708" s="195" t="s">
        <v>41</v>
      </c>
      <c r="O708" s="41"/>
      <c r="P708" s="196">
        <f t="shared" si="11"/>
        <v>0</v>
      </c>
      <c r="Q708" s="196">
        <v>1.4300000000000001E-3</v>
      </c>
      <c r="R708" s="196">
        <f t="shared" si="12"/>
        <v>4.2900000000000004E-3</v>
      </c>
      <c r="S708" s="196">
        <v>0</v>
      </c>
      <c r="T708" s="197">
        <f t="shared" si="13"/>
        <v>0</v>
      </c>
      <c r="AR708" s="23" t="s">
        <v>244</v>
      </c>
      <c r="AT708" s="23" t="s">
        <v>151</v>
      </c>
      <c r="AU708" s="23" t="s">
        <v>82</v>
      </c>
      <c r="AY708" s="23" t="s">
        <v>149</v>
      </c>
      <c r="BE708" s="198">
        <f t="shared" si="14"/>
        <v>0</v>
      </c>
      <c r="BF708" s="198">
        <f t="shared" si="15"/>
        <v>0</v>
      </c>
      <c r="BG708" s="198">
        <f t="shared" si="16"/>
        <v>0</v>
      </c>
      <c r="BH708" s="198">
        <f t="shared" si="17"/>
        <v>0</v>
      </c>
      <c r="BI708" s="198">
        <f t="shared" si="18"/>
        <v>0</v>
      </c>
      <c r="BJ708" s="23" t="s">
        <v>75</v>
      </c>
      <c r="BK708" s="198">
        <f t="shared" si="19"/>
        <v>0</v>
      </c>
      <c r="BL708" s="23" t="s">
        <v>244</v>
      </c>
      <c r="BM708" s="23" t="s">
        <v>871</v>
      </c>
    </row>
    <row r="709" spans="2:65" s="1" customFormat="1" ht="22.5" customHeight="1">
      <c r="B709" s="40"/>
      <c r="C709" s="187" t="s">
        <v>872</v>
      </c>
      <c r="D709" s="187" t="s">
        <v>151</v>
      </c>
      <c r="E709" s="188" t="s">
        <v>873</v>
      </c>
      <c r="F709" s="189" t="s">
        <v>874</v>
      </c>
      <c r="G709" s="190" t="s">
        <v>268</v>
      </c>
      <c r="H709" s="191">
        <v>1</v>
      </c>
      <c r="I709" s="192"/>
      <c r="J709" s="193">
        <f t="shared" si="10"/>
        <v>0</v>
      </c>
      <c r="K709" s="189" t="s">
        <v>262</v>
      </c>
      <c r="L709" s="60"/>
      <c r="M709" s="194" t="s">
        <v>21</v>
      </c>
      <c r="N709" s="195" t="s">
        <v>41</v>
      </c>
      <c r="O709" s="41"/>
      <c r="P709" s="196">
        <f t="shared" si="11"/>
        <v>0</v>
      </c>
      <c r="Q709" s="196">
        <v>2.9E-4</v>
      </c>
      <c r="R709" s="196">
        <f t="shared" si="12"/>
        <v>2.9E-4</v>
      </c>
      <c r="S709" s="196">
        <v>0</v>
      </c>
      <c r="T709" s="197">
        <f t="shared" si="13"/>
        <v>0</v>
      </c>
      <c r="AR709" s="23" t="s">
        <v>244</v>
      </c>
      <c r="AT709" s="23" t="s">
        <v>151</v>
      </c>
      <c r="AU709" s="23" t="s">
        <v>82</v>
      </c>
      <c r="AY709" s="23" t="s">
        <v>149</v>
      </c>
      <c r="BE709" s="198">
        <f t="shared" si="14"/>
        <v>0</v>
      </c>
      <c r="BF709" s="198">
        <f t="shared" si="15"/>
        <v>0</v>
      </c>
      <c r="BG709" s="198">
        <f t="shared" si="16"/>
        <v>0</v>
      </c>
      <c r="BH709" s="198">
        <f t="shared" si="17"/>
        <v>0</v>
      </c>
      <c r="BI709" s="198">
        <f t="shared" si="18"/>
        <v>0</v>
      </c>
      <c r="BJ709" s="23" t="s">
        <v>75</v>
      </c>
      <c r="BK709" s="198">
        <f t="shared" si="19"/>
        <v>0</v>
      </c>
      <c r="BL709" s="23" t="s">
        <v>244</v>
      </c>
      <c r="BM709" s="23" t="s">
        <v>875</v>
      </c>
    </row>
    <row r="710" spans="2:65" s="1" customFormat="1" ht="22.5" customHeight="1">
      <c r="B710" s="40"/>
      <c r="C710" s="187" t="s">
        <v>876</v>
      </c>
      <c r="D710" s="187" t="s">
        <v>151</v>
      </c>
      <c r="E710" s="188" t="s">
        <v>877</v>
      </c>
      <c r="F710" s="189" t="s">
        <v>878</v>
      </c>
      <c r="G710" s="190" t="s">
        <v>261</v>
      </c>
      <c r="H710" s="191">
        <v>57</v>
      </c>
      <c r="I710" s="192"/>
      <c r="J710" s="193">
        <f t="shared" si="10"/>
        <v>0</v>
      </c>
      <c r="K710" s="189" t="s">
        <v>174</v>
      </c>
      <c r="L710" s="60"/>
      <c r="M710" s="194" t="s">
        <v>21</v>
      </c>
      <c r="N710" s="195" t="s">
        <v>41</v>
      </c>
      <c r="O710" s="41"/>
      <c r="P710" s="196">
        <f t="shared" si="11"/>
        <v>0</v>
      </c>
      <c r="Q710" s="196">
        <v>0</v>
      </c>
      <c r="R710" s="196">
        <f t="shared" si="12"/>
        <v>0</v>
      </c>
      <c r="S710" s="196">
        <v>0</v>
      </c>
      <c r="T710" s="197">
        <f t="shared" si="13"/>
        <v>0</v>
      </c>
      <c r="AR710" s="23" t="s">
        <v>244</v>
      </c>
      <c r="AT710" s="23" t="s">
        <v>151</v>
      </c>
      <c r="AU710" s="23" t="s">
        <v>82</v>
      </c>
      <c r="AY710" s="23" t="s">
        <v>149</v>
      </c>
      <c r="BE710" s="198">
        <f t="shared" si="14"/>
        <v>0</v>
      </c>
      <c r="BF710" s="198">
        <f t="shared" si="15"/>
        <v>0</v>
      </c>
      <c r="BG710" s="198">
        <f t="shared" si="16"/>
        <v>0</v>
      </c>
      <c r="BH710" s="198">
        <f t="shared" si="17"/>
        <v>0</v>
      </c>
      <c r="BI710" s="198">
        <f t="shared" si="18"/>
        <v>0</v>
      </c>
      <c r="BJ710" s="23" t="s">
        <v>75</v>
      </c>
      <c r="BK710" s="198">
        <f t="shared" si="19"/>
        <v>0</v>
      </c>
      <c r="BL710" s="23" t="s">
        <v>244</v>
      </c>
      <c r="BM710" s="23" t="s">
        <v>879</v>
      </c>
    </row>
    <row r="711" spans="2:65" s="12" customFormat="1">
      <c r="B711" s="211"/>
      <c r="C711" s="212"/>
      <c r="D711" s="224" t="s">
        <v>158</v>
      </c>
      <c r="E711" s="234" t="s">
        <v>21</v>
      </c>
      <c r="F711" s="235" t="s">
        <v>880</v>
      </c>
      <c r="G711" s="212"/>
      <c r="H711" s="236">
        <v>57</v>
      </c>
      <c r="I711" s="216"/>
      <c r="J711" s="212"/>
      <c r="K711" s="212"/>
      <c r="L711" s="217"/>
      <c r="M711" s="218"/>
      <c r="N711" s="219"/>
      <c r="O711" s="219"/>
      <c r="P711" s="219"/>
      <c r="Q711" s="219"/>
      <c r="R711" s="219"/>
      <c r="S711" s="219"/>
      <c r="T711" s="220"/>
      <c r="AT711" s="221" t="s">
        <v>158</v>
      </c>
      <c r="AU711" s="221" t="s">
        <v>82</v>
      </c>
      <c r="AV711" s="12" t="s">
        <v>82</v>
      </c>
      <c r="AW711" s="12" t="s">
        <v>34</v>
      </c>
      <c r="AX711" s="12" t="s">
        <v>75</v>
      </c>
      <c r="AY711" s="221" t="s">
        <v>149</v>
      </c>
    </row>
    <row r="712" spans="2:65" s="1" customFormat="1" ht="31.5" customHeight="1">
      <c r="B712" s="40"/>
      <c r="C712" s="187" t="s">
        <v>881</v>
      </c>
      <c r="D712" s="187" t="s">
        <v>151</v>
      </c>
      <c r="E712" s="188" t="s">
        <v>882</v>
      </c>
      <c r="F712" s="189" t="s">
        <v>883</v>
      </c>
      <c r="G712" s="190" t="s">
        <v>217</v>
      </c>
      <c r="H712" s="191">
        <v>0.26300000000000001</v>
      </c>
      <c r="I712" s="192"/>
      <c r="J712" s="193">
        <f>ROUND(I712*H712,2)</f>
        <v>0</v>
      </c>
      <c r="K712" s="189" t="s">
        <v>174</v>
      </c>
      <c r="L712" s="60"/>
      <c r="M712" s="194" t="s">
        <v>21</v>
      </c>
      <c r="N712" s="195" t="s">
        <v>41</v>
      </c>
      <c r="O712" s="41"/>
      <c r="P712" s="196">
        <f>O712*H712</f>
        <v>0</v>
      </c>
      <c r="Q712" s="196">
        <v>0</v>
      </c>
      <c r="R712" s="196">
        <f>Q712*H712</f>
        <v>0</v>
      </c>
      <c r="S712" s="196">
        <v>0</v>
      </c>
      <c r="T712" s="197">
        <f>S712*H712</f>
        <v>0</v>
      </c>
      <c r="AR712" s="23" t="s">
        <v>244</v>
      </c>
      <c r="AT712" s="23" t="s">
        <v>151</v>
      </c>
      <c r="AU712" s="23" t="s">
        <v>82</v>
      </c>
      <c r="AY712" s="23" t="s">
        <v>149</v>
      </c>
      <c r="BE712" s="198">
        <f>IF(N712="základní",J712,0)</f>
        <v>0</v>
      </c>
      <c r="BF712" s="198">
        <f>IF(N712="snížená",J712,0)</f>
        <v>0</v>
      </c>
      <c r="BG712" s="198">
        <f>IF(N712="zákl. přenesená",J712,0)</f>
        <v>0</v>
      </c>
      <c r="BH712" s="198">
        <f>IF(N712="sníž. přenesená",J712,0)</f>
        <v>0</v>
      </c>
      <c r="BI712" s="198">
        <f>IF(N712="nulová",J712,0)</f>
        <v>0</v>
      </c>
      <c r="BJ712" s="23" t="s">
        <v>75</v>
      </c>
      <c r="BK712" s="198">
        <f>ROUND(I712*H712,2)</f>
        <v>0</v>
      </c>
      <c r="BL712" s="23" t="s">
        <v>244</v>
      </c>
      <c r="BM712" s="23" t="s">
        <v>884</v>
      </c>
    </row>
    <row r="713" spans="2:65" s="10" customFormat="1" ht="29.85" customHeight="1">
      <c r="B713" s="170"/>
      <c r="C713" s="171"/>
      <c r="D713" s="184" t="s">
        <v>69</v>
      </c>
      <c r="E713" s="185" t="s">
        <v>885</v>
      </c>
      <c r="F713" s="185" t="s">
        <v>886</v>
      </c>
      <c r="G713" s="171"/>
      <c r="H713" s="171"/>
      <c r="I713" s="174"/>
      <c r="J713" s="186">
        <f>BK713</f>
        <v>0</v>
      </c>
      <c r="K713" s="171"/>
      <c r="L713" s="176"/>
      <c r="M713" s="177"/>
      <c r="N713" s="178"/>
      <c r="O713" s="178"/>
      <c r="P713" s="179">
        <f>SUM(P714:P738)</f>
        <v>0</v>
      </c>
      <c r="Q713" s="178"/>
      <c r="R713" s="179">
        <f>SUM(R714:R738)</f>
        <v>7.3960000000000012E-2</v>
      </c>
      <c r="S713" s="178"/>
      <c r="T713" s="180">
        <f>SUM(T714:T738)</f>
        <v>0</v>
      </c>
      <c r="AR713" s="181" t="s">
        <v>82</v>
      </c>
      <c r="AT713" s="182" t="s">
        <v>69</v>
      </c>
      <c r="AU713" s="182" t="s">
        <v>75</v>
      </c>
      <c r="AY713" s="181" t="s">
        <v>149</v>
      </c>
      <c r="BK713" s="183">
        <f>SUM(BK714:BK738)</f>
        <v>0</v>
      </c>
    </row>
    <row r="714" spans="2:65" s="1" customFormat="1" ht="31.5" customHeight="1">
      <c r="B714" s="40"/>
      <c r="C714" s="187" t="s">
        <v>887</v>
      </c>
      <c r="D714" s="187" t="s">
        <v>151</v>
      </c>
      <c r="E714" s="188" t="s">
        <v>888</v>
      </c>
      <c r="F714" s="189" t="s">
        <v>889</v>
      </c>
      <c r="G714" s="190" t="s">
        <v>261</v>
      </c>
      <c r="H714" s="191">
        <v>30</v>
      </c>
      <c r="I714" s="192"/>
      <c r="J714" s="193">
        <f t="shared" ref="J714:J734" si="20">ROUND(I714*H714,2)</f>
        <v>0</v>
      </c>
      <c r="K714" s="189" t="s">
        <v>174</v>
      </c>
      <c r="L714" s="60"/>
      <c r="M714" s="194" t="s">
        <v>21</v>
      </c>
      <c r="N714" s="195" t="s">
        <v>41</v>
      </c>
      <c r="O714" s="41"/>
      <c r="P714" s="196">
        <f t="shared" ref="P714:P734" si="21">O714*H714</f>
        <v>0</v>
      </c>
      <c r="Q714" s="196">
        <v>7.7999999999999999E-4</v>
      </c>
      <c r="R714" s="196">
        <f t="shared" ref="R714:R734" si="22">Q714*H714</f>
        <v>2.3400000000000001E-2</v>
      </c>
      <c r="S714" s="196">
        <v>0</v>
      </c>
      <c r="T714" s="197">
        <f t="shared" ref="T714:T734" si="23">S714*H714</f>
        <v>0</v>
      </c>
      <c r="AR714" s="23" t="s">
        <v>244</v>
      </c>
      <c r="AT714" s="23" t="s">
        <v>151</v>
      </c>
      <c r="AU714" s="23" t="s">
        <v>82</v>
      </c>
      <c r="AY714" s="23" t="s">
        <v>149</v>
      </c>
      <c r="BE714" s="198">
        <f t="shared" ref="BE714:BE734" si="24">IF(N714="základní",J714,0)</f>
        <v>0</v>
      </c>
      <c r="BF714" s="198">
        <f t="shared" ref="BF714:BF734" si="25">IF(N714="snížená",J714,0)</f>
        <v>0</v>
      </c>
      <c r="BG714" s="198">
        <f t="shared" ref="BG714:BG734" si="26">IF(N714="zákl. přenesená",J714,0)</f>
        <v>0</v>
      </c>
      <c r="BH714" s="198">
        <f t="shared" ref="BH714:BH734" si="27">IF(N714="sníž. přenesená",J714,0)</f>
        <v>0</v>
      </c>
      <c r="BI714" s="198">
        <f t="shared" ref="BI714:BI734" si="28">IF(N714="nulová",J714,0)</f>
        <v>0</v>
      </c>
      <c r="BJ714" s="23" t="s">
        <v>75</v>
      </c>
      <c r="BK714" s="198">
        <f t="shared" ref="BK714:BK734" si="29">ROUND(I714*H714,2)</f>
        <v>0</v>
      </c>
      <c r="BL714" s="23" t="s">
        <v>244</v>
      </c>
      <c r="BM714" s="23" t="s">
        <v>890</v>
      </c>
    </row>
    <row r="715" spans="2:65" s="1" customFormat="1" ht="31.5" customHeight="1">
      <c r="B715" s="40"/>
      <c r="C715" s="187" t="s">
        <v>891</v>
      </c>
      <c r="D715" s="187" t="s">
        <v>151</v>
      </c>
      <c r="E715" s="188" t="s">
        <v>892</v>
      </c>
      <c r="F715" s="189" t="s">
        <v>893</v>
      </c>
      <c r="G715" s="190" t="s">
        <v>261</v>
      </c>
      <c r="H715" s="191">
        <v>26</v>
      </c>
      <c r="I715" s="192"/>
      <c r="J715" s="193">
        <f t="shared" si="20"/>
        <v>0</v>
      </c>
      <c r="K715" s="189" t="s">
        <v>174</v>
      </c>
      <c r="L715" s="60"/>
      <c r="M715" s="194" t="s">
        <v>21</v>
      </c>
      <c r="N715" s="195" t="s">
        <v>41</v>
      </c>
      <c r="O715" s="41"/>
      <c r="P715" s="196">
        <f t="shared" si="21"/>
        <v>0</v>
      </c>
      <c r="Q715" s="196">
        <v>9.6000000000000002E-4</v>
      </c>
      <c r="R715" s="196">
        <f t="shared" si="22"/>
        <v>2.496E-2</v>
      </c>
      <c r="S715" s="196">
        <v>0</v>
      </c>
      <c r="T715" s="197">
        <f t="shared" si="23"/>
        <v>0</v>
      </c>
      <c r="AR715" s="23" t="s">
        <v>244</v>
      </c>
      <c r="AT715" s="23" t="s">
        <v>151</v>
      </c>
      <c r="AU715" s="23" t="s">
        <v>82</v>
      </c>
      <c r="AY715" s="23" t="s">
        <v>149</v>
      </c>
      <c r="BE715" s="198">
        <f t="shared" si="24"/>
        <v>0</v>
      </c>
      <c r="BF715" s="198">
        <f t="shared" si="25"/>
        <v>0</v>
      </c>
      <c r="BG715" s="198">
        <f t="shared" si="26"/>
        <v>0</v>
      </c>
      <c r="BH715" s="198">
        <f t="shared" si="27"/>
        <v>0</v>
      </c>
      <c r="BI715" s="198">
        <f t="shared" si="28"/>
        <v>0</v>
      </c>
      <c r="BJ715" s="23" t="s">
        <v>75</v>
      </c>
      <c r="BK715" s="198">
        <f t="shared" si="29"/>
        <v>0</v>
      </c>
      <c r="BL715" s="23" t="s">
        <v>244</v>
      </c>
      <c r="BM715" s="23" t="s">
        <v>894</v>
      </c>
    </row>
    <row r="716" spans="2:65" s="1" customFormat="1" ht="44.25" customHeight="1">
      <c r="B716" s="40"/>
      <c r="C716" s="187" t="s">
        <v>895</v>
      </c>
      <c r="D716" s="187" t="s">
        <v>151</v>
      </c>
      <c r="E716" s="188" t="s">
        <v>896</v>
      </c>
      <c r="F716" s="189" t="s">
        <v>897</v>
      </c>
      <c r="G716" s="190" t="s">
        <v>261</v>
      </c>
      <c r="H716" s="191">
        <v>15</v>
      </c>
      <c r="I716" s="192"/>
      <c r="J716" s="193">
        <f t="shared" si="20"/>
        <v>0</v>
      </c>
      <c r="K716" s="189" t="s">
        <v>174</v>
      </c>
      <c r="L716" s="60"/>
      <c r="M716" s="194" t="s">
        <v>21</v>
      </c>
      <c r="N716" s="195" t="s">
        <v>41</v>
      </c>
      <c r="O716" s="41"/>
      <c r="P716" s="196">
        <f t="shared" si="21"/>
        <v>0</v>
      </c>
      <c r="Q716" s="196">
        <v>5.0000000000000002E-5</v>
      </c>
      <c r="R716" s="196">
        <f t="shared" si="22"/>
        <v>7.5000000000000002E-4</v>
      </c>
      <c r="S716" s="196">
        <v>0</v>
      </c>
      <c r="T716" s="197">
        <f t="shared" si="23"/>
        <v>0</v>
      </c>
      <c r="AR716" s="23" t="s">
        <v>244</v>
      </c>
      <c r="AT716" s="23" t="s">
        <v>151</v>
      </c>
      <c r="AU716" s="23" t="s">
        <v>82</v>
      </c>
      <c r="AY716" s="23" t="s">
        <v>149</v>
      </c>
      <c r="BE716" s="198">
        <f t="shared" si="24"/>
        <v>0</v>
      </c>
      <c r="BF716" s="198">
        <f t="shared" si="25"/>
        <v>0</v>
      </c>
      <c r="BG716" s="198">
        <f t="shared" si="26"/>
        <v>0</v>
      </c>
      <c r="BH716" s="198">
        <f t="shared" si="27"/>
        <v>0</v>
      </c>
      <c r="BI716" s="198">
        <f t="shared" si="28"/>
        <v>0</v>
      </c>
      <c r="BJ716" s="23" t="s">
        <v>75</v>
      </c>
      <c r="BK716" s="198">
        <f t="shared" si="29"/>
        <v>0</v>
      </c>
      <c r="BL716" s="23" t="s">
        <v>244</v>
      </c>
      <c r="BM716" s="23" t="s">
        <v>898</v>
      </c>
    </row>
    <row r="717" spans="2:65" s="1" customFormat="1" ht="44.25" customHeight="1">
      <c r="B717" s="40"/>
      <c r="C717" s="187" t="s">
        <v>899</v>
      </c>
      <c r="D717" s="187" t="s">
        <v>151</v>
      </c>
      <c r="E717" s="188" t="s">
        <v>900</v>
      </c>
      <c r="F717" s="189" t="s">
        <v>901</v>
      </c>
      <c r="G717" s="190" t="s">
        <v>261</v>
      </c>
      <c r="H717" s="191">
        <v>13</v>
      </c>
      <c r="I717" s="192"/>
      <c r="J717" s="193">
        <f t="shared" si="20"/>
        <v>0</v>
      </c>
      <c r="K717" s="189" t="s">
        <v>174</v>
      </c>
      <c r="L717" s="60"/>
      <c r="M717" s="194" t="s">
        <v>21</v>
      </c>
      <c r="N717" s="195" t="s">
        <v>41</v>
      </c>
      <c r="O717" s="41"/>
      <c r="P717" s="196">
        <f t="shared" si="21"/>
        <v>0</v>
      </c>
      <c r="Q717" s="196">
        <v>6.9999999999999994E-5</v>
      </c>
      <c r="R717" s="196">
        <f t="shared" si="22"/>
        <v>9.0999999999999989E-4</v>
      </c>
      <c r="S717" s="196">
        <v>0</v>
      </c>
      <c r="T717" s="197">
        <f t="shared" si="23"/>
        <v>0</v>
      </c>
      <c r="AR717" s="23" t="s">
        <v>244</v>
      </c>
      <c r="AT717" s="23" t="s">
        <v>151</v>
      </c>
      <c r="AU717" s="23" t="s">
        <v>82</v>
      </c>
      <c r="AY717" s="23" t="s">
        <v>149</v>
      </c>
      <c r="BE717" s="198">
        <f t="shared" si="24"/>
        <v>0</v>
      </c>
      <c r="BF717" s="198">
        <f t="shared" si="25"/>
        <v>0</v>
      </c>
      <c r="BG717" s="198">
        <f t="shared" si="26"/>
        <v>0</v>
      </c>
      <c r="BH717" s="198">
        <f t="shared" si="27"/>
        <v>0</v>
      </c>
      <c r="BI717" s="198">
        <f t="shared" si="28"/>
        <v>0</v>
      </c>
      <c r="BJ717" s="23" t="s">
        <v>75</v>
      </c>
      <c r="BK717" s="198">
        <f t="shared" si="29"/>
        <v>0</v>
      </c>
      <c r="BL717" s="23" t="s">
        <v>244</v>
      </c>
      <c r="BM717" s="23" t="s">
        <v>902</v>
      </c>
    </row>
    <row r="718" spans="2:65" s="1" customFormat="1" ht="44.25" customHeight="1">
      <c r="B718" s="40"/>
      <c r="C718" s="187" t="s">
        <v>903</v>
      </c>
      <c r="D718" s="187" t="s">
        <v>151</v>
      </c>
      <c r="E718" s="188" t="s">
        <v>904</v>
      </c>
      <c r="F718" s="189" t="s">
        <v>905</v>
      </c>
      <c r="G718" s="190" t="s">
        <v>261</v>
      </c>
      <c r="H718" s="191">
        <v>15</v>
      </c>
      <c r="I718" s="192"/>
      <c r="J718" s="193">
        <f t="shared" si="20"/>
        <v>0</v>
      </c>
      <c r="K718" s="189" t="s">
        <v>262</v>
      </c>
      <c r="L718" s="60"/>
      <c r="M718" s="194" t="s">
        <v>21</v>
      </c>
      <c r="N718" s="195" t="s">
        <v>41</v>
      </c>
      <c r="O718" s="41"/>
      <c r="P718" s="196">
        <f t="shared" si="21"/>
        <v>0</v>
      </c>
      <c r="Q718" s="196">
        <v>6.9999999999999994E-5</v>
      </c>
      <c r="R718" s="196">
        <f t="shared" si="22"/>
        <v>1.0499999999999999E-3</v>
      </c>
      <c r="S718" s="196">
        <v>0</v>
      </c>
      <c r="T718" s="197">
        <f t="shared" si="23"/>
        <v>0</v>
      </c>
      <c r="AR718" s="23" t="s">
        <v>244</v>
      </c>
      <c r="AT718" s="23" t="s">
        <v>151</v>
      </c>
      <c r="AU718" s="23" t="s">
        <v>82</v>
      </c>
      <c r="AY718" s="23" t="s">
        <v>149</v>
      </c>
      <c r="BE718" s="198">
        <f t="shared" si="24"/>
        <v>0</v>
      </c>
      <c r="BF718" s="198">
        <f t="shared" si="25"/>
        <v>0</v>
      </c>
      <c r="BG718" s="198">
        <f t="shared" si="26"/>
        <v>0</v>
      </c>
      <c r="BH718" s="198">
        <f t="shared" si="27"/>
        <v>0</v>
      </c>
      <c r="BI718" s="198">
        <f t="shared" si="28"/>
        <v>0</v>
      </c>
      <c r="BJ718" s="23" t="s">
        <v>75</v>
      </c>
      <c r="BK718" s="198">
        <f t="shared" si="29"/>
        <v>0</v>
      </c>
      <c r="BL718" s="23" t="s">
        <v>244</v>
      </c>
      <c r="BM718" s="23" t="s">
        <v>906</v>
      </c>
    </row>
    <row r="719" spans="2:65" s="1" customFormat="1" ht="44.25" customHeight="1">
      <c r="B719" s="40"/>
      <c r="C719" s="187" t="s">
        <v>907</v>
      </c>
      <c r="D719" s="187" t="s">
        <v>151</v>
      </c>
      <c r="E719" s="188" t="s">
        <v>908</v>
      </c>
      <c r="F719" s="189" t="s">
        <v>909</v>
      </c>
      <c r="G719" s="190" t="s">
        <v>261</v>
      </c>
      <c r="H719" s="191">
        <v>13</v>
      </c>
      <c r="I719" s="192"/>
      <c r="J719" s="193">
        <f t="shared" si="20"/>
        <v>0</v>
      </c>
      <c r="K719" s="189" t="s">
        <v>262</v>
      </c>
      <c r="L719" s="60"/>
      <c r="M719" s="194" t="s">
        <v>21</v>
      </c>
      <c r="N719" s="195" t="s">
        <v>41</v>
      </c>
      <c r="O719" s="41"/>
      <c r="P719" s="196">
        <f t="shared" si="21"/>
        <v>0</v>
      </c>
      <c r="Q719" s="196">
        <v>9.0000000000000006E-5</v>
      </c>
      <c r="R719" s="196">
        <f t="shared" si="22"/>
        <v>1.17E-3</v>
      </c>
      <c r="S719" s="196">
        <v>0</v>
      </c>
      <c r="T719" s="197">
        <f t="shared" si="23"/>
        <v>0</v>
      </c>
      <c r="AR719" s="23" t="s">
        <v>244</v>
      </c>
      <c r="AT719" s="23" t="s">
        <v>151</v>
      </c>
      <c r="AU719" s="23" t="s">
        <v>82</v>
      </c>
      <c r="AY719" s="23" t="s">
        <v>149</v>
      </c>
      <c r="BE719" s="198">
        <f t="shared" si="24"/>
        <v>0</v>
      </c>
      <c r="BF719" s="198">
        <f t="shared" si="25"/>
        <v>0</v>
      </c>
      <c r="BG719" s="198">
        <f t="shared" si="26"/>
        <v>0</v>
      </c>
      <c r="BH719" s="198">
        <f t="shared" si="27"/>
        <v>0</v>
      </c>
      <c r="BI719" s="198">
        <f t="shared" si="28"/>
        <v>0</v>
      </c>
      <c r="BJ719" s="23" t="s">
        <v>75</v>
      </c>
      <c r="BK719" s="198">
        <f t="shared" si="29"/>
        <v>0</v>
      </c>
      <c r="BL719" s="23" t="s">
        <v>244</v>
      </c>
      <c r="BM719" s="23" t="s">
        <v>910</v>
      </c>
    </row>
    <row r="720" spans="2:65" s="1" customFormat="1" ht="22.5" customHeight="1">
      <c r="B720" s="40"/>
      <c r="C720" s="187" t="s">
        <v>911</v>
      </c>
      <c r="D720" s="187" t="s">
        <v>151</v>
      </c>
      <c r="E720" s="188" t="s">
        <v>912</v>
      </c>
      <c r="F720" s="189" t="s">
        <v>913</v>
      </c>
      <c r="G720" s="190" t="s">
        <v>268</v>
      </c>
      <c r="H720" s="191">
        <v>20</v>
      </c>
      <c r="I720" s="192"/>
      <c r="J720" s="193">
        <f t="shared" si="20"/>
        <v>0</v>
      </c>
      <c r="K720" s="189" t="s">
        <v>174</v>
      </c>
      <c r="L720" s="60"/>
      <c r="M720" s="194" t="s">
        <v>21</v>
      </c>
      <c r="N720" s="195" t="s">
        <v>41</v>
      </c>
      <c r="O720" s="41"/>
      <c r="P720" s="196">
        <f t="shared" si="21"/>
        <v>0</v>
      </c>
      <c r="Q720" s="196">
        <v>0</v>
      </c>
      <c r="R720" s="196">
        <f t="shared" si="22"/>
        <v>0</v>
      </c>
      <c r="S720" s="196">
        <v>0</v>
      </c>
      <c r="T720" s="197">
        <f t="shared" si="23"/>
        <v>0</v>
      </c>
      <c r="AR720" s="23" t="s">
        <v>244</v>
      </c>
      <c r="AT720" s="23" t="s">
        <v>151</v>
      </c>
      <c r="AU720" s="23" t="s">
        <v>82</v>
      </c>
      <c r="AY720" s="23" t="s">
        <v>149</v>
      </c>
      <c r="BE720" s="198">
        <f t="shared" si="24"/>
        <v>0</v>
      </c>
      <c r="BF720" s="198">
        <f t="shared" si="25"/>
        <v>0</v>
      </c>
      <c r="BG720" s="198">
        <f t="shared" si="26"/>
        <v>0</v>
      </c>
      <c r="BH720" s="198">
        <f t="shared" si="27"/>
        <v>0</v>
      </c>
      <c r="BI720" s="198">
        <f t="shared" si="28"/>
        <v>0</v>
      </c>
      <c r="BJ720" s="23" t="s">
        <v>75</v>
      </c>
      <c r="BK720" s="198">
        <f t="shared" si="29"/>
        <v>0</v>
      </c>
      <c r="BL720" s="23" t="s">
        <v>244</v>
      </c>
      <c r="BM720" s="23" t="s">
        <v>914</v>
      </c>
    </row>
    <row r="721" spans="2:65" s="1" customFormat="1" ht="22.5" customHeight="1">
      <c r="B721" s="40"/>
      <c r="C721" s="187" t="s">
        <v>915</v>
      </c>
      <c r="D721" s="187" t="s">
        <v>151</v>
      </c>
      <c r="E721" s="188" t="s">
        <v>916</v>
      </c>
      <c r="F721" s="189" t="s">
        <v>917</v>
      </c>
      <c r="G721" s="190" t="s">
        <v>268</v>
      </c>
      <c r="H721" s="191">
        <v>12</v>
      </c>
      <c r="I721" s="192"/>
      <c r="J721" s="193">
        <f t="shared" si="20"/>
        <v>0</v>
      </c>
      <c r="K721" s="189" t="s">
        <v>174</v>
      </c>
      <c r="L721" s="60"/>
      <c r="M721" s="194" t="s">
        <v>21</v>
      </c>
      <c r="N721" s="195" t="s">
        <v>41</v>
      </c>
      <c r="O721" s="41"/>
      <c r="P721" s="196">
        <f t="shared" si="21"/>
        <v>0</v>
      </c>
      <c r="Q721" s="196">
        <v>1.2999999999999999E-4</v>
      </c>
      <c r="R721" s="196">
        <f t="shared" si="22"/>
        <v>1.5599999999999998E-3</v>
      </c>
      <c r="S721" s="196">
        <v>0</v>
      </c>
      <c r="T721" s="197">
        <f t="shared" si="23"/>
        <v>0</v>
      </c>
      <c r="AR721" s="23" t="s">
        <v>244</v>
      </c>
      <c r="AT721" s="23" t="s">
        <v>151</v>
      </c>
      <c r="AU721" s="23" t="s">
        <v>82</v>
      </c>
      <c r="AY721" s="23" t="s">
        <v>149</v>
      </c>
      <c r="BE721" s="198">
        <f t="shared" si="24"/>
        <v>0</v>
      </c>
      <c r="BF721" s="198">
        <f t="shared" si="25"/>
        <v>0</v>
      </c>
      <c r="BG721" s="198">
        <f t="shared" si="26"/>
        <v>0</v>
      </c>
      <c r="BH721" s="198">
        <f t="shared" si="27"/>
        <v>0</v>
      </c>
      <c r="BI721" s="198">
        <f t="shared" si="28"/>
        <v>0</v>
      </c>
      <c r="BJ721" s="23" t="s">
        <v>75</v>
      </c>
      <c r="BK721" s="198">
        <f t="shared" si="29"/>
        <v>0</v>
      </c>
      <c r="BL721" s="23" t="s">
        <v>244</v>
      </c>
      <c r="BM721" s="23" t="s">
        <v>918</v>
      </c>
    </row>
    <row r="722" spans="2:65" s="1" customFormat="1" ht="22.5" customHeight="1">
      <c r="B722" s="40"/>
      <c r="C722" s="187" t="s">
        <v>919</v>
      </c>
      <c r="D722" s="187" t="s">
        <v>151</v>
      </c>
      <c r="E722" s="188" t="s">
        <v>920</v>
      </c>
      <c r="F722" s="189" t="s">
        <v>921</v>
      </c>
      <c r="G722" s="190" t="s">
        <v>922</v>
      </c>
      <c r="H722" s="191">
        <v>4</v>
      </c>
      <c r="I722" s="192"/>
      <c r="J722" s="193">
        <f t="shared" si="20"/>
        <v>0</v>
      </c>
      <c r="K722" s="189" t="s">
        <v>174</v>
      </c>
      <c r="L722" s="60"/>
      <c r="M722" s="194" t="s">
        <v>21</v>
      </c>
      <c r="N722" s="195" t="s">
        <v>41</v>
      </c>
      <c r="O722" s="41"/>
      <c r="P722" s="196">
        <f t="shared" si="21"/>
        <v>0</v>
      </c>
      <c r="Q722" s="196">
        <v>2.5999999999999998E-4</v>
      </c>
      <c r="R722" s="196">
        <f t="shared" si="22"/>
        <v>1.0399999999999999E-3</v>
      </c>
      <c r="S722" s="196">
        <v>0</v>
      </c>
      <c r="T722" s="197">
        <f t="shared" si="23"/>
        <v>0</v>
      </c>
      <c r="AR722" s="23" t="s">
        <v>244</v>
      </c>
      <c r="AT722" s="23" t="s">
        <v>151</v>
      </c>
      <c r="AU722" s="23" t="s">
        <v>82</v>
      </c>
      <c r="AY722" s="23" t="s">
        <v>149</v>
      </c>
      <c r="BE722" s="198">
        <f t="shared" si="24"/>
        <v>0</v>
      </c>
      <c r="BF722" s="198">
        <f t="shared" si="25"/>
        <v>0</v>
      </c>
      <c r="BG722" s="198">
        <f t="shared" si="26"/>
        <v>0</v>
      </c>
      <c r="BH722" s="198">
        <f t="shared" si="27"/>
        <v>0</v>
      </c>
      <c r="BI722" s="198">
        <f t="shared" si="28"/>
        <v>0</v>
      </c>
      <c r="BJ722" s="23" t="s">
        <v>75</v>
      </c>
      <c r="BK722" s="198">
        <f t="shared" si="29"/>
        <v>0</v>
      </c>
      <c r="BL722" s="23" t="s">
        <v>244</v>
      </c>
      <c r="BM722" s="23" t="s">
        <v>923</v>
      </c>
    </row>
    <row r="723" spans="2:65" s="1" customFormat="1" ht="22.5" customHeight="1">
      <c r="B723" s="40"/>
      <c r="C723" s="187" t="s">
        <v>924</v>
      </c>
      <c r="D723" s="187" t="s">
        <v>151</v>
      </c>
      <c r="E723" s="188" t="s">
        <v>925</v>
      </c>
      <c r="F723" s="189" t="s">
        <v>926</v>
      </c>
      <c r="G723" s="190" t="s">
        <v>927</v>
      </c>
      <c r="H723" s="191">
        <v>1</v>
      </c>
      <c r="I723" s="192"/>
      <c r="J723" s="193">
        <f t="shared" si="20"/>
        <v>0</v>
      </c>
      <c r="K723" s="189" t="s">
        <v>262</v>
      </c>
      <c r="L723" s="60"/>
      <c r="M723" s="194" t="s">
        <v>21</v>
      </c>
      <c r="N723" s="195" t="s">
        <v>41</v>
      </c>
      <c r="O723" s="41"/>
      <c r="P723" s="196">
        <f t="shared" si="21"/>
        <v>0</v>
      </c>
      <c r="Q723" s="196">
        <v>8.9999999999999998E-4</v>
      </c>
      <c r="R723" s="196">
        <f t="shared" si="22"/>
        <v>8.9999999999999998E-4</v>
      </c>
      <c r="S723" s="196">
        <v>0</v>
      </c>
      <c r="T723" s="197">
        <f t="shared" si="23"/>
        <v>0</v>
      </c>
      <c r="AR723" s="23" t="s">
        <v>244</v>
      </c>
      <c r="AT723" s="23" t="s">
        <v>151</v>
      </c>
      <c r="AU723" s="23" t="s">
        <v>82</v>
      </c>
      <c r="AY723" s="23" t="s">
        <v>149</v>
      </c>
      <c r="BE723" s="198">
        <f t="shared" si="24"/>
        <v>0</v>
      </c>
      <c r="BF723" s="198">
        <f t="shared" si="25"/>
        <v>0</v>
      </c>
      <c r="BG723" s="198">
        <f t="shared" si="26"/>
        <v>0</v>
      </c>
      <c r="BH723" s="198">
        <f t="shared" si="27"/>
        <v>0</v>
      </c>
      <c r="BI723" s="198">
        <f t="shared" si="28"/>
        <v>0</v>
      </c>
      <c r="BJ723" s="23" t="s">
        <v>75</v>
      </c>
      <c r="BK723" s="198">
        <f t="shared" si="29"/>
        <v>0</v>
      </c>
      <c r="BL723" s="23" t="s">
        <v>244</v>
      </c>
      <c r="BM723" s="23" t="s">
        <v>928</v>
      </c>
    </row>
    <row r="724" spans="2:65" s="1" customFormat="1" ht="22.5" customHeight="1">
      <c r="B724" s="40"/>
      <c r="C724" s="187" t="s">
        <v>929</v>
      </c>
      <c r="D724" s="187" t="s">
        <v>151</v>
      </c>
      <c r="E724" s="188" t="s">
        <v>930</v>
      </c>
      <c r="F724" s="189" t="s">
        <v>931</v>
      </c>
      <c r="G724" s="190" t="s">
        <v>268</v>
      </c>
      <c r="H724" s="191">
        <v>1</v>
      </c>
      <c r="I724" s="192"/>
      <c r="J724" s="193">
        <f t="shared" si="20"/>
        <v>0</v>
      </c>
      <c r="K724" s="189" t="s">
        <v>174</v>
      </c>
      <c r="L724" s="60"/>
      <c r="M724" s="194" t="s">
        <v>21</v>
      </c>
      <c r="N724" s="195" t="s">
        <v>41</v>
      </c>
      <c r="O724" s="41"/>
      <c r="P724" s="196">
        <f t="shared" si="21"/>
        <v>0</v>
      </c>
      <c r="Q724" s="196">
        <v>2.2000000000000001E-4</v>
      </c>
      <c r="R724" s="196">
        <f t="shared" si="22"/>
        <v>2.2000000000000001E-4</v>
      </c>
      <c r="S724" s="196">
        <v>0</v>
      </c>
      <c r="T724" s="197">
        <f t="shared" si="23"/>
        <v>0</v>
      </c>
      <c r="AR724" s="23" t="s">
        <v>244</v>
      </c>
      <c r="AT724" s="23" t="s">
        <v>151</v>
      </c>
      <c r="AU724" s="23" t="s">
        <v>82</v>
      </c>
      <c r="AY724" s="23" t="s">
        <v>149</v>
      </c>
      <c r="BE724" s="198">
        <f t="shared" si="24"/>
        <v>0</v>
      </c>
      <c r="BF724" s="198">
        <f t="shared" si="25"/>
        <v>0</v>
      </c>
      <c r="BG724" s="198">
        <f t="shared" si="26"/>
        <v>0</v>
      </c>
      <c r="BH724" s="198">
        <f t="shared" si="27"/>
        <v>0</v>
      </c>
      <c r="BI724" s="198">
        <f t="shared" si="28"/>
        <v>0</v>
      </c>
      <c r="BJ724" s="23" t="s">
        <v>75</v>
      </c>
      <c r="BK724" s="198">
        <f t="shared" si="29"/>
        <v>0</v>
      </c>
      <c r="BL724" s="23" t="s">
        <v>244</v>
      </c>
      <c r="BM724" s="23" t="s">
        <v>932</v>
      </c>
    </row>
    <row r="725" spans="2:65" s="1" customFormat="1" ht="22.5" customHeight="1">
      <c r="B725" s="40"/>
      <c r="C725" s="187" t="s">
        <v>933</v>
      </c>
      <c r="D725" s="187" t="s">
        <v>151</v>
      </c>
      <c r="E725" s="188" t="s">
        <v>934</v>
      </c>
      <c r="F725" s="189" t="s">
        <v>935</v>
      </c>
      <c r="G725" s="190" t="s">
        <v>268</v>
      </c>
      <c r="H725" s="191">
        <v>2</v>
      </c>
      <c r="I725" s="192"/>
      <c r="J725" s="193">
        <f t="shared" si="20"/>
        <v>0</v>
      </c>
      <c r="K725" s="189" t="s">
        <v>262</v>
      </c>
      <c r="L725" s="60"/>
      <c r="M725" s="194" t="s">
        <v>21</v>
      </c>
      <c r="N725" s="195" t="s">
        <v>41</v>
      </c>
      <c r="O725" s="41"/>
      <c r="P725" s="196">
        <f t="shared" si="21"/>
        <v>0</v>
      </c>
      <c r="Q725" s="196">
        <v>2.4000000000000001E-4</v>
      </c>
      <c r="R725" s="196">
        <f t="shared" si="22"/>
        <v>4.8000000000000001E-4</v>
      </c>
      <c r="S725" s="196">
        <v>0</v>
      </c>
      <c r="T725" s="197">
        <f t="shared" si="23"/>
        <v>0</v>
      </c>
      <c r="AR725" s="23" t="s">
        <v>244</v>
      </c>
      <c r="AT725" s="23" t="s">
        <v>151</v>
      </c>
      <c r="AU725" s="23" t="s">
        <v>82</v>
      </c>
      <c r="AY725" s="23" t="s">
        <v>149</v>
      </c>
      <c r="BE725" s="198">
        <f t="shared" si="24"/>
        <v>0</v>
      </c>
      <c r="BF725" s="198">
        <f t="shared" si="25"/>
        <v>0</v>
      </c>
      <c r="BG725" s="198">
        <f t="shared" si="26"/>
        <v>0</v>
      </c>
      <c r="BH725" s="198">
        <f t="shared" si="27"/>
        <v>0</v>
      </c>
      <c r="BI725" s="198">
        <f t="shared" si="28"/>
        <v>0</v>
      </c>
      <c r="BJ725" s="23" t="s">
        <v>75</v>
      </c>
      <c r="BK725" s="198">
        <f t="shared" si="29"/>
        <v>0</v>
      </c>
      <c r="BL725" s="23" t="s">
        <v>244</v>
      </c>
      <c r="BM725" s="23" t="s">
        <v>936</v>
      </c>
    </row>
    <row r="726" spans="2:65" s="1" customFormat="1" ht="22.5" customHeight="1">
      <c r="B726" s="40"/>
      <c r="C726" s="187" t="s">
        <v>937</v>
      </c>
      <c r="D726" s="187" t="s">
        <v>151</v>
      </c>
      <c r="E726" s="188" t="s">
        <v>938</v>
      </c>
      <c r="F726" s="189" t="s">
        <v>939</v>
      </c>
      <c r="G726" s="190" t="s">
        <v>268</v>
      </c>
      <c r="H726" s="191">
        <v>1</v>
      </c>
      <c r="I726" s="192"/>
      <c r="J726" s="193">
        <f t="shared" si="20"/>
        <v>0</v>
      </c>
      <c r="K726" s="189" t="s">
        <v>262</v>
      </c>
      <c r="L726" s="60"/>
      <c r="M726" s="194" t="s">
        <v>21</v>
      </c>
      <c r="N726" s="195" t="s">
        <v>41</v>
      </c>
      <c r="O726" s="41"/>
      <c r="P726" s="196">
        <f t="shared" si="21"/>
        <v>0</v>
      </c>
      <c r="Q726" s="196">
        <v>3.6000000000000002E-4</v>
      </c>
      <c r="R726" s="196">
        <f t="shared" si="22"/>
        <v>3.6000000000000002E-4</v>
      </c>
      <c r="S726" s="196">
        <v>0</v>
      </c>
      <c r="T726" s="197">
        <f t="shared" si="23"/>
        <v>0</v>
      </c>
      <c r="AR726" s="23" t="s">
        <v>244</v>
      </c>
      <c r="AT726" s="23" t="s">
        <v>151</v>
      </c>
      <c r="AU726" s="23" t="s">
        <v>82</v>
      </c>
      <c r="AY726" s="23" t="s">
        <v>149</v>
      </c>
      <c r="BE726" s="198">
        <f t="shared" si="24"/>
        <v>0</v>
      </c>
      <c r="BF726" s="198">
        <f t="shared" si="25"/>
        <v>0</v>
      </c>
      <c r="BG726" s="198">
        <f t="shared" si="26"/>
        <v>0</v>
      </c>
      <c r="BH726" s="198">
        <f t="shared" si="27"/>
        <v>0</v>
      </c>
      <c r="BI726" s="198">
        <f t="shared" si="28"/>
        <v>0</v>
      </c>
      <c r="BJ726" s="23" t="s">
        <v>75</v>
      </c>
      <c r="BK726" s="198">
        <f t="shared" si="29"/>
        <v>0</v>
      </c>
      <c r="BL726" s="23" t="s">
        <v>244</v>
      </c>
      <c r="BM726" s="23" t="s">
        <v>940</v>
      </c>
    </row>
    <row r="727" spans="2:65" s="1" customFormat="1" ht="31.5" customHeight="1">
      <c r="B727" s="40"/>
      <c r="C727" s="187" t="s">
        <v>941</v>
      </c>
      <c r="D727" s="187" t="s">
        <v>151</v>
      </c>
      <c r="E727" s="188" t="s">
        <v>942</v>
      </c>
      <c r="F727" s="189" t="s">
        <v>943</v>
      </c>
      <c r="G727" s="190" t="s">
        <v>268</v>
      </c>
      <c r="H727" s="191">
        <v>1</v>
      </c>
      <c r="I727" s="192"/>
      <c r="J727" s="193">
        <f t="shared" si="20"/>
        <v>0</v>
      </c>
      <c r="K727" s="189" t="s">
        <v>262</v>
      </c>
      <c r="L727" s="60"/>
      <c r="M727" s="194" t="s">
        <v>21</v>
      </c>
      <c r="N727" s="195" t="s">
        <v>41</v>
      </c>
      <c r="O727" s="41"/>
      <c r="P727" s="196">
        <f t="shared" si="21"/>
        <v>0</v>
      </c>
      <c r="Q727" s="196">
        <v>3.0000000000000001E-5</v>
      </c>
      <c r="R727" s="196">
        <f t="shared" si="22"/>
        <v>3.0000000000000001E-5</v>
      </c>
      <c r="S727" s="196">
        <v>0</v>
      </c>
      <c r="T727" s="197">
        <f t="shared" si="23"/>
        <v>0</v>
      </c>
      <c r="AR727" s="23" t="s">
        <v>244</v>
      </c>
      <c r="AT727" s="23" t="s">
        <v>151</v>
      </c>
      <c r="AU727" s="23" t="s">
        <v>82</v>
      </c>
      <c r="AY727" s="23" t="s">
        <v>149</v>
      </c>
      <c r="BE727" s="198">
        <f t="shared" si="24"/>
        <v>0</v>
      </c>
      <c r="BF727" s="198">
        <f t="shared" si="25"/>
        <v>0</v>
      </c>
      <c r="BG727" s="198">
        <f t="shared" si="26"/>
        <v>0</v>
      </c>
      <c r="BH727" s="198">
        <f t="shared" si="27"/>
        <v>0</v>
      </c>
      <c r="BI727" s="198">
        <f t="shared" si="28"/>
        <v>0</v>
      </c>
      <c r="BJ727" s="23" t="s">
        <v>75</v>
      </c>
      <c r="BK727" s="198">
        <f t="shared" si="29"/>
        <v>0</v>
      </c>
      <c r="BL727" s="23" t="s">
        <v>244</v>
      </c>
      <c r="BM727" s="23" t="s">
        <v>944</v>
      </c>
    </row>
    <row r="728" spans="2:65" s="1" customFormat="1" ht="31.5" customHeight="1">
      <c r="B728" s="40"/>
      <c r="C728" s="187" t="s">
        <v>945</v>
      </c>
      <c r="D728" s="187" t="s">
        <v>151</v>
      </c>
      <c r="E728" s="188" t="s">
        <v>946</v>
      </c>
      <c r="F728" s="189" t="s">
        <v>947</v>
      </c>
      <c r="G728" s="190" t="s">
        <v>268</v>
      </c>
      <c r="H728" s="191">
        <v>6</v>
      </c>
      <c r="I728" s="192"/>
      <c r="J728" s="193">
        <f t="shared" si="20"/>
        <v>0</v>
      </c>
      <c r="K728" s="189" t="s">
        <v>174</v>
      </c>
      <c r="L728" s="60"/>
      <c r="M728" s="194" t="s">
        <v>21</v>
      </c>
      <c r="N728" s="195" t="s">
        <v>41</v>
      </c>
      <c r="O728" s="41"/>
      <c r="P728" s="196">
        <f t="shared" si="21"/>
        <v>0</v>
      </c>
      <c r="Q728" s="196">
        <v>3.4000000000000002E-4</v>
      </c>
      <c r="R728" s="196">
        <f t="shared" si="22"/>
        <v>2.0400000000000001E-3</v>
      </c>
      <c r="S728" s="196">
        <v>0</v>
      </c>
      <c r="T728" s="197">
        <f t="shared" si="23"/>
        <v>0</v>
      </c>
      <c r="AR728" s="23" t="s">
        <v>244</v>
      </c>
      <c r="AT728" s="23" t="s">
        <v>151</v>
      </c>
      <c r="AU728" s="23" t="s">
        <v>82</v>
      </c>
      <c r="AY728" s="23" t="s">
        <v>149</v>
      </c>
      <c r="BE728" s="198">
        <f t="shared" si="24"/>
        <v>0</v>
      </c>
      <c r="BF728" s="198">
        <f t="shared" si="25"/>
        <v>0</v>
      </c>
      <c r="BG728" s="198">
        <f t="shared" si="26"/>
        <v>0</v>
      </c>
      <c r="BH728" s="198">
        <f t="shared" si="27"/>
        <v>0</v>
      </c>
      <c r="BI728" s="198">
        <f t="shared" si="28"/>
        <v>0</v>
      </c>
      <c r="BJ728" s="23" t="s">
        <v>75</v>
      </c>
      <c r="BK728" s="198">
        <f t="shared" si="29"/>
        <v>0</v>
      </c>
      <c r="BL728" s="23" t="s">
        <v>244</v>
      </c>
      <c r="BM728" s="23" t="s">
        <v>948</v>
      </c>
    </row>
    <row r="729" spans="2:65" s="1" customFormat="1" ht="31.5" customHeight="1">
      <c r="B729" s="40"/>
      <c r="C729" s="187" t="s">
        <v>949</v>
      </c>
      <c r="D729" s="187" t="s">
        <v>151</v>
      </c>
      <c r="E729" s="188" t="s">
        <v>950</v>
      </c>
      <c r="F729" s="189" t="s">
        <v>951</v>
      </c>
      <c r="G729" s="190" t="s">
        <v>268</v>
      </c>
      <c r="H729" s="191">
        <v>2</v>
      </c>
      <c r="I729" s="192"/>
      <c r="J729" s="193">
        <f t="shared" si="20"/>
        <v>0</v>
      </c>
      <c r="K729" s="189" t="s">
        <v>174</v>
      </c>
      <c r="L729" s="60"/>
      <c r="M729" s="194" t="s">
        <v>21</v>
      </c>
      <c r="N729" s="195" t="s">
        <v>41</v>
      </c>
      <c r="O729" s="41"/>
      <c r="P729" s="196">
        <f t="shared" si="21"/>
        <v>0</v>
      </c>
      <c r="Q729" s="196">
        <v>5.6999999999999998E-4</v>
      </c>
      <c r="R729" s="196">
        <f t="shared" si="22"/>
        <v>1.14E-3</v>
      </c>
      <c r="S729" s="196">
        <v>0</v>
      </c>
      <c r="T729" s="197">
        <f t="shared" si="23"/>
        <v>0</v>
      </c>
      <c r="AR729" s="23" t="s">
        <v>244</v>
      </c>
      <c r="AT729" s="23" t="s">
        <v>151</v>
      </c>
      <c r="AU729" s="23" t="s">
        <v>82</v>
      </c>
      <c r="AY729" s="23" t="s">
        <v>149</v>
      </c>
      <c r="BE729" s="198">
        <f t="shared" si="24"/>
        <v>0</v>
      </c>
      <c r="BF729" s="198">
        <f t="shared" si="25"/>
        <v>0</v>
      </c>
      <c r="BG729" s="198">
        <f t="shared" si="26"/>
        <v>0</v>
      </c>
      <c r="BH729" s="198">
        <f t="shared" si="27"/>
        <v>0</v>
      </c>
      <c r="BI729" s="198">
        <f t="shared" si="28"/>
        <v>0</v>
      </c>
      <c r="BJ729" s="23" t="s">
        <v>75</v>
      </c>
      <c r="BK729" s="198">
        <f t="shared" si="29"/>
        <v>0</v>
      </c>
      <c r="BL729" s="23" t="s">
        <v>244</v>
      </c>
      <c r="BM729" s="23" t="s">
        <v>952</v>
      </c>
    </row>
    <row r="730" spans="2:65" s="1" customFormat="1" ht="31.5" customHeight="1">
      <c r="B730" s="40"/>
      <c r="C730" s="187" t="s">
        <v>953</v>
      </c>
      <c r="D730" s="187" t="s">
        <v>151</v>
      </c>
      <c r="E730" s="188" t="s">
        <v>954</v>
      </c>
      <c r="F730" s="189" t="s">
        <v>955</v>
      </c>
      <c r="G730" s="190" t="s">
        <v>268</v>
      </c>
      <c r="H730" s="191">
        <v>1</v>
      </c>
      <c r="I730" s="192"/>
      <c r="J730" s="193">
        <f t="shared" si="20"/>
        <v>0</v>
      </c>
      <c r="K730" s="189" t="s">
        <v>262</v>
      </c>
      <c r="L730" s="60"/>
      <c r="M730" s="194" t="s">
        <v>21</v>
      </c>
      <c r="N730" s="195" t="s">
        <v>41</v>
      </c>
      <c r="O730" s="41"/>
      <c r="P730" s="196">
        <f t="shared" si="21"/>
        <v>0</v>
      </c>
      <c r="Q730" s="196">
        <v>8.0000000000000004E-4</v>
      </c>
      <c r="R730" s="196">
        <f t="shared" si="22"/>
        <v>8.0000000000000004E-4</v>
      </c>
      <c r="S730" s="196">
        <v>0</v>
      </c>
      <c r="T730" s="197">
        <f t="shared" si="23"/>
        <v>0</v>
      </c>
      <c r="AR730" s="23" t="s">
        <v>244</v>
      </c>
      <c r="AT730" s="23" t="s">
        <v>151</v>
      </c>
      <c r="AU730" s="23" t="s">
        <v>82</v>
      </c>
      <c r="AY730" s="23" t="s">
        <v>149</v>
      </c>
      <c r="BE730" s="198">
        <f t="shared" si="24"/>
        <v>0</v>
      </c>
      <c r="BF730" s="198">
        <f t="shared" si="25"/>
        <v>0</v>
      </c>
      <c r="BG730" s="198">
        <f t="shared" si="26"/>
        <v>0</v>
      </c>
      <c r="BH730" s="198">
        <f t="shared" si="27"/>
        <v>0</v>
      </c>
      <c r="BI730" s="198">
        <f t="shared" si="28"/>
        <v>0</v>
      </c>
      <c r="BJ730" s="23" t="s">
        <v>75</v>
      </c>
      <c r="BK730" s="198">
        <f t="shared" si="29"/>
        <v>0</v>
      </c>
      <c r="BL730" s="23" t="s">
        <v>244</v>
      </c>
      <c r="BM730" s="23" t="s">
        <v>956</v>
      </c>
    </row>
    <row r="731" spans="2:65" s="1" customFormat="1" ht="22.5" customHeight="1">
      <c r="B731" s="40"/>
      <c r="C731" s="187" t="s">
        <v>957</v>
      </c>
      <c r="D731" s="187" t="s">
        <v>151</v>
      </c>
      <c r="E731" s="188" t="s">
        <v>958</v>
      </c>
      <c r="F731" s="189" t="s">
        <v>959</v>
      </c>
      <c r="G731" s="190" t="s">
        <v>268</v>
      </c>
      <c r="H731" s="191">
        <v>1</v>
      </c>
      <c r="I731" s="192"/>
      <c r="J731" s="193">
        <f t="shared" si="20"/>
        <v>0</v>
      </c>
      <c r="K731" s="189" t="s">
        <v>262</v>
      </c>
      <c r="L731" s="60"/>
      <c r="M731" s="194" t="s">
        <v>21</v>
      </c>
      <c r="N731" s="195" t="s">
        <v>41</v>
      </c>
      <c r="O731" s="41"/>
      <c r="P731" s="196">
        <f t="shared" si="21"/>
        <v>0</v>
      </c>
      <c r="Q731" s="196">
        <v>3.1E-4</v>
      </c>
      <c r="R731" s="196">
        <f t="shared" si="22"/>
        <v>3.1E-4</v>
      </c>
      <c r="S731" s="196">
        <v>0</v>
      </c>
      <c r="T731" s="197">
        <f t="shared" si="23"/>
        <v>0</v>
      </c>
      <c r="AR731" s="23" t="s">
        <v>244</v>
      </c>
      <c r="AT731" s="23" t="s">
        <v>151</v>
      </c>
      <c r="AU731" s="23" t="s">
        <v>82</v>
      </c>
      <c r="AY731" s="23" t="s">
        <v>149</v>
      </c>
      <c r="BE731" s="198">
        <f t="shared" si="24"/>
        <v>0</v>
      </c>
      <c r="BF731" s="198">
        <f t="shared" si="25"/>
        <v>0</v>
      </c>
      <c r="BG731" s="198">
        <f t="shared" si="26"/>
        <v>0</v>
      </c>
      <c r="BH731" s="198">
        <f t="shared" si="27"/>
        <v>0</v>
      </c>
      <c r="BI731" s="198">
        <f t="shared" si="28"/>
        <v>0</v>
      </c>
      <c r="BJ731" s="23" t="s">
        <v>75</v>
      </c>
      <c r="BK731" s="198">
        <f t="shared" si="29"/>
        <v>0</v>
      </c>
      <c r="BL731" s="23" t="s">
        <v>244</v>
      </c>
      <c r="BM731" s="23" t="s">
        <v>960</v>
      </c>
    </row>
    <row r="732" spans="2:65" s="1" customFormat="1" ht="31.5" customHeight="1">
      <c r="B732" s="40"/>
      <c r="C732" s="187" t="s">
        <v>961</v>
      </c>
      <c r="D732" s="187" t="s">
        <v>151</v>
      </c>
      <c r="E732" s="188" t="s">
        <v>962</v>
      </c>
      <c r="F732" s="189" t="s">
        <v>963</v>
      </c>
      <c r="G732" s="190" t="s">
        <v>268</v>
      </c>
      <c r="H732" s="191">
        <v>0</v>
      </c>
      <c r="I732" s="192"/>
      <c r="J732" s="193">
        <f t="shared" si="20"/>
        <v>0</v>
      </c>
      <c r="K732" s="189" t="s">
        <v>174</v>
      </c>
      <c r="L732" s="60"/>
      <c r="M732" s="194" t="s">
        <v>21</v>
      </c>
      <c r="N732" s="195" t="s">
        <v>41</v>
      </c>
      <c r="O732" s="41"/>
      <c r="P732" s="196">
        <f t="shared" si="21"/>
        <v>0</v>
      </c>
      <c r="Q732" s="196">
        <v>3.4640999999999999E-3</v>
      </c>
      <c r="R732" s="196">
        <f t="shared" si="22"/>
        <v>0</v>
      </c>
      <c r="S732" s="196">
        <v>0</v>
      </c>
      <c r="T732" s="197">
        <f t="shared" si="23"/>
        <v>0</v>
      </c>
      <c r="AR732" s="23" t="s">
        <v>244</v>
      </c>
      <c r="AT732" s="23" t="s">
        <v>151</v>
      </c>
      <c r="AU732" s="23" t="s">
        <v>82</v>
      </c>
      <c r="AY732" s="23" t="s">
        <v>149</v>
      </c>
      <c r="BE732" s="198">
        <f t="shared" si="24"/>
        <v>0</v>
      </c>
      <c r="BF732" s="198">
        <f t="shared" si="25"/>
        <v>0</v>
      </c>
      <c r="BG732" s="198">
        <f t="shared" si="26"/>
        <v>0</v>
      </c>
      <c r="BH732" s="198">
        <f t="shared" si="27"/>
        <v>0</v>
      </c>
      <c r="BI732" s="198">
        <f t="shared" si="28"/>
        <v>0</v>
      </c>
      <c r="BJ732" s="23" t="s">
        <v>75</v>
      </c>
      <c r="BK732" s="198">
        <f t="shared" si="29"/>
        <v>0</v>
      </c>
      <c r="BL732" s="23" t="s">
        <v>244</v>
      </c>
      <c r="BM732" s="23" t="s">
        <v>964</v>
      </c>
    </row>
    <row r="733" spans="2:65" s="1" customFormat="1" ht="22.5" customHeight="1">
      <c r="B733" s="40"/>
      <c r="C733" s="187" t="s">
        <v>965</v>
      </c>
      <c r="D733" s="187" t="s">
        <v>151</v>
      </c>
      <c r="E733" s="188" t="s">
        <v>966</v>
      </c>
      <c r="F733" s="189" t="s">
        <v>967</v>
      </c>
      <c r="G733" s="190" t="s">
        <v>927</v>
      </c>
      <c r="H733" s="191">
        <v>0</v>
      </c>
      <c r="I733" s="192"/>
      <c r="J733" s="193">
        <f t="shared" si="20"/>
        <v>0</v>
      </c>
      <c r="K733" s="189" t="s">
        <v>262</v>
      </c>
      <c r="L733" s="60"/>
      <c r="M733" s="194" t="s">
        <v>21</v>
      </c>
      <c r="N733" s="195" t="s">
        <v>41</v>
      </c>
      <c r="O733" s="41"/>
      <c r="P733" s="196">
        <f t="shared" si="21"/>
        <v>0</v>
      </c>
      <c r="Q733" s="196">
        <v>2E-3</v>
      </c>
      <c r="R733" s="196">
        <f t="shared" si="22"/>
        <v>0</v>
      </c>
      <c r="S733" s="196">
        <v>0</v>
      </c>
      <c r="T733" s="197">
        <f t="shared" si="23"/>
        <v>0</v>
      </c>
      <c r="AR733" s="23" t="s">
        <v>244</v>
      </c>
      <c r="AT733" s="23" t="s">
        <v>151</v>
      </c>
      <c r="AU733" s="23" t="s">
        <v>82</v>
      </c>
      <c r="AY733" s="23" t="s">
        <v>149</v>
      </c>
      <c r="BE733" s="198">
        <f t="shared" si="24"/>
        <v>0</v>
      </c>
      <c r="BF733" s="198">
        <f t="shared" si="25"/>
        <v>0</v>
      </c>
      <c r="BG733" s="198">
        <f t="shared" si="26"/>
        <v>0</v>
      </c>
      <c r="BH733" s="198">
        <f t="shared" si="27"/>
        <v>0</v>
      </c>
      <c r="BI733" s="198">
        <f t="shared" si="28"/>
        <v>0</v>
      </c>
      <c r="BJ733" s="23" t="s">
        <v>75</v>
      </c>
      <c r="BK733" s="198">
        <f t="shared" si="29"/>
        <v>0</v>
      </c>
      <c r="BL733" s="23" t="s">
        <v>244</v>
      </c>
      <c r="BM733" s="23" t="s">
        <v>968</v>
      </c>
    </row>
    <row r="734" spans="2:65" s="1" customFormat="1" ht="31.5" customHeight="1">
      <c r="B734" s="40"/>
      <c r="C734" s="187" t="s">
        <v>969</v>
      </c>
      <c r="D734" s="187" t="s">
        <v>151</v>
      </c>
      <c r="E734" s="188" t="s">
        <v>970</v>
      </c>
      <c r="F734" s="189" t="s">
        <v>971</v>
      </c>
      <c r="G734" s="190" t="s">
        <v>261</v>
      </c>
      <c r="H734" s="191">
        <v>56</v>
      </c>
      <c r="I734" s="192"/>
      <c r="J734" s="193">
        <f t="shared" si="20"/>
        <v>0</v>
      </c>
      <c r="K734" s="189" t="s">
        <v>174</v>
      </c>
      <c r="L734" s="60"/>
      <c r="M734" s="194" t="s">
        <v>21</v>
      </c>
      <c r="N734" s="195" t="s">
        <v>41</v>
      </c>
      <c r="O734" s="41"/>
      <c r="P734" s="196">
        <f t="shared" si="21"/>
        <v>0</v>
      </c>
      <c r="Q734" s="196">
        <v>1.9000000000000001E-4</v>
      </c>
      <c r="R734" s="196">
        <f t="shared" si="22"/>
        <v>1.064E-2</v>
      </c>
      <c r="S734" s="196">
        <v>0</v>
      </c>
      <c r="T734" s="197">
        <f t="shared" si="23"/>
        <v>0</v>
      </c>
      <c r="AR734" s="23" t="s">
        <v>244</v>
      </c>
      <c r="AT734" s="23" t="s">
        <v>151</v>
      </c>
      <c r="AU734" s="23" t="s">
        <v>82</v>
      </c>
      <c r="AY734" s="23" t="s">
        <v>149</v>
      </c>
      <c r="BE734" s="198">
        <f t="shared" si="24"/>
        <v>0</v>
      </c>
      <c r="BF734" s="198">
        <f t="shared" si="25"/>
        <v>0</v>
      </c>
      <c r="BG734" s="198">
        <f t="shared" si="26"/>
        <v>0</v>
      </c>
      <c r="BH734" s="198">
        <f t="shared" si="27"/>
        <v>0</v>
      </c>
      <c r="BI734" s="198">
        <f t="shared" si="28"/>
        <v>0</v>
      </c>
      <c r="BJ734" s="23" t="s">
        <v>75</v>
      </c>
      <c r="BK734" s="198">
        <f t="shared" si="29"/>
        <v>0</v>
      </c>
      <c r="BL734" s="23" t="s">
        <v>244</v>
      </c>
      <c r="BM734" s="23" t="s">
        <v>972</v>
      </c>
    </row>
    <row r="735" spans="2:65" s="12" customFormat="1">
      <c r="B735" s="211"/>
      <c r="C735" s="212"/>
      <c r="D735" s="224" t="s">
        <v>158</v>
      </c>
      <c r="E735" s="234" t="s">
        <v>21</v>
      </c>
      <c r="F735" s="235" t="s">
        <v>973</v>
      </c>
      <c r="G735" s="212"/>
      <c r="H735" s="236">
        <v>56</v>
      </c>
      <c r="I735" s="216"/>
      <c r="J735" s="212"/>
      <c r="K735" s="212"/>
      <c r="L735" s="217"/>
      <c r="M735" s="218"/>
      <c r="N735" s="219"/>
      <c r="O735" s="219"/>
      <c r="P735" s="219"/>
      <c r="Q735" s="219"/>
      <c r="R735" s="219"/>
      <c r="S735" s="219"/>
      <c r="T735" s="220"/>
      <c r="AT735" s="221" t="s">
        <v>158</v>
      </c>
      <c r="AU735" s="221" t="s">
        <v>82</v>
      </c>
      <c r="AV735" s="12" t="s">
        <v>82</v>
      </c>
      <c r="AW735" s="12" t="s">
        <v>34</v>
      </c>
      <c r="AX735" s="12" t="s">
        <v>75</v>
      </c>
      <c r="AY735" s="221" t="s">
        <v>149</v>
      </c>
    </row>
    <row r="736" spans="2:65" s="1" customFormat="1" ht="31.5" customHeight="1">
      <c r="B736" s="40"/>
      <c r="C736" s="187" t="s">
        <v>974</v>
      </c>
      <c r="D736" s="187" t="s">
        <v>151</v>
      </c>
      <c r="E736" s="188" t="s">
        <v>975</v>
      </c>
      <c r="F736" s="189" t="s">
        <v>976</v>
      </c>
      <c r="G736" s="190" t="s">
        <v>261</v>
      </c>
      <c r="H736" s="191">
        <v>56</v>
      </c>
      <c r="I736" s="192"/>
      <c r="J736" s="193">
        <f>ROUND(I736*H736,2)</f>
        <v>0</v>
      </c>
      <c r="K736" s="189" t="s">
        <v>174</v>
      </c>
      <c r="L736" s="60"/>
      <c r="M736" s="194" t="s">
        <v>21</v>
      </c>
      <c r="N736" s="195" t="s">
        <v>41</v>
      </c>
      <c r="O736" s="41"/>
      <c r="P736" s="196">
        <f>O736*H736</f>
        <v>0</v>
      </c>
      <c r="Q736" s="196">
        <v>1.0000000000000001E-5</v>
      </c>
      <c r="R736" s="196">
        <f>Q736*H736</f>
        <v>5.6000000000000006E-4</v>
      </c>
      <c r="S736" s="196">
        <v>0</v>
      </c>
      <c r="T736" s="197">
        <f>S736*H736</f>
        <v>0</v>
      </c>
      <c r="AR736" s="23" t="s">
        <v>244</v>
      </c>
      <c r="AT736" s="23" t="s">
        <v>151</v>
      </c>
      <c r="AU736" s="23" t="s">
        <v>82</v>
      </c>
      <c r="AY736" s="23" t="s">
        <v>149</v>
      </c>
      <c r="BE736" s="198">
        <f>IF(N736="základní",J736,0)</f>
        <v>0</v>
      </c>
      <c r="BF736" s="198">
        <f>IF(N736="snížená",J736,0)</f>
        <v>0</v>
      </c>
      <c r="BG736" s="198">
        <f>IF(N736="zákl. přenesená",J736,0)</f>
        <v>0</v>
      </c>
      <c r="BH736" s="198">
        <f>IF(N736="sníž. přenesená",J736,0)</f>
        <v>0</v>
      </c>
      <c r="BI736" s="198">
        <f>IF(N736="nulová",J736,0)</f>
        <v>0</v>
      </c>
      <c r="BJ736" s="23" t="s">
        <v>75</v>
      </c>
      <c r="BK736" s="198">
        <f>ROUND(I736*H736,2)</f>
        <v>0</v>
      </c>
      <c r="BL736" s="23" t="s">
        <v>244</v>
      </c>
      <c r="BM736" s="23" t="s">
        <v>977</v>
      </c>
    </row>
    <row r="737" spans="2:65" s="1" customFormat="1" ht="22.5" customHeight="1">
      <c r="B737" s="40"/>
      <c r="C737" s="187" t="s">
        <v>978</v>
      </c>
      <c r="D737" s="187" t="s">
        <v>151</v>
      </c>
      <c r="E737" s="188" t="s">
        <v>979</v>
      </c>
      <c r="F737" s="189" t="s">
        <v>980</v>
      </c>
      <c r="G737" s="190" t="s">
        <v>268</v>
      </c>
      <c r="H737" s="191">
        <v>4</v>
      </c>
      <c r="I737" s="192"/>
      <c r="J737" s="193">
        <f>ROUND(I737*H737,2)</f>
        <v>0</v>
      </c>
      <c r="K737" s="189" t="s">
        <v>262</v>
      </c>
      <c r="L737" s="60"/>
      <c r="M737" s="194" t="s">
        <v>21</v>
      </c>
      <c r="N737" s="195" t="s">
        <v>41</v>
      </c>
      <c r="O737" s="41"/>
      <c r="P737" s="196">
        <f>O737*H737</f>
        <v>0</v>
      </c>
      <c r="Q737" s="196">
        <v>4.0999999999999999E-4</v>
      </c>
      <c r="R737" s="196">
        <f>Q737*H737</f>
        <v>1.64E-3</v>
      </c>
      <c r="S737" s="196">
        <v>0</v>
      </c>
      <c r="T737" s="197">
        <f>S737*H737</f>
        <v>0</v>
      </c>
      <c r="AR737" s="23" t="s">
        <v>244</v>
      </c>
      <c r="AT737" s="23" t="s">
        <v>151</v>
      </c>
      <c r="AU737" s="23" t="s">
        <v>82</v>
      </c>
      <c r="AY737" s="23" t="s">
        <v>149</v>
      </c>
      <c r="BE737" s="198">
        <f>IF(N737="základní",J737,0)</f>
        <v>0</v>
      </c>
      <c r="BF737" s="198">
        <f>IF(N737="snížená",J737,0)</f>
        <v>0</v>
      </c>
      <c r="BG737" s="198">
        <f>IF(N737="zákl. přenesená",J737,0)</f>
        <v>0</v>
      </c>
      <c r="BH737" s="198">
        <f>IF(N737="sníž. přenesená",J737,0)</f>
        <v>0</v>
      </c>
      <c r="BI737" s="198">
        <f>IF(N737="nulová",J737,0)</f>
        <v>0</v>
      </c>
      <c r="BJ737" s="23" t="s">
        <v>75</v>
      </c>
      <c r="BK737" s="198">
        <f>ROUND(I737*H737,2)</f>
        <v>0</v>
      </c>
      <c r="BL737" s="23" t="s">
        <v>244</v>
      </c>
      <c r="BM737" s="23" t="s">
        <v>981</v>
      </c>
    </row>
    <row r="738" spans="2:65" s="1" customFormat="1" ht="31.5" customHeight="1">
      <c r="B738" s="40"/>
      <c r="C738" s="187" t="s">
        <v>982</v>
      </c>
      <c r="D738" s="187" t="s">
        <v>151</v>
      </c>
      <c r="E738" s="188" t="s">
        <v>983</v>
      </c>
      <c r="F738" s="189" t="s">
        <v>984</v>
      </c>
      <c r="G738" s="190" t="s">
        <v>217</v>
      </c>
      <c r="H738" s="191">
        <v>7.3999999999999996E-2</v>
      </c>
      <c r="I738" s="192"/>
      <c r="J738" s="193">
        <f>ROUND(I738*H738,2)</f>
        <v>0</v>
      </c>
      <c r="K738" s="189" t="s">
        <v>174</v>
      </c>
      <c r="L738" s="60"/>
      <c r="M738" s="194" t="s">
        <v>21</v>
      </c>
      <c r="N738" s="195" t="s">
        <v>41</v>
      </c>
      <c r="O738" s="41"/>
      <c r="P738" s="196">
        <f>O738*H738</f>
        <v>0</v>
      </c>
      <c r="Q738" s="196">
        <v>0</v>
      </c>
      <c r="R738" s="196">
        <f>Q738*H738</f>
        <v>0</v>
      </c>
      <c r="S738" s="196">
        <v>0</v>
      </c>
      <c r="T738" s="197">
        <f>S738*H738</f>
        <v>0</v>
      </c>
      <c r="AR738" s="23" t="s">
        <v>244</v>
      </c>
      <c r="AT738" s="23" t="s">
        <v>151</v>
      </c>
      <c r="AU738" s="23" t="s">
        <v>82</v>
      </c>
      <c r="AY738" s="23" t="s">
        <v>149</v>
      </c>
      <c r="BE738" s="198">
        <f>IF(N738="základní",J738,0)</f>
        <v>0</v>
      </c>
      <c r="BF738" s="198">
        <f>IF(N738="snížená",J738,0)</f>
        <v>0</v>
      </c>
      <c r="BG738" s="198">
        <f>IF(N738="zákl. přenesená",J738,0)</f>
        <v>0</v>
      </c>
      <c r="BH738" s="198">
        <f>IF(N738="sníž. přenesená",J738,0)</f>
        <v>0</v>
      </c>
      <c r="BI738" s="198">
        <f>IF(N738="nulová",J738,0)</f>
        <v>0</v>
      </c>
      <c r="BJ738" s="23" t="s">
        <v>75</v>
      </c>
      <c r="BK738" s="198">
        <f>ROUND(I738*H738,2)</f>
        <v>0</v>
      </c>
      <c r="BL738" s="23" t="s">
        <v>244</v>
      </c>
      <c r="BM738" s="23" t="s">
        <v>985</v>
      </c>
    </row>
    <row r="739" spans="2:65" s="10" customFormat="1" ht="29.85" customHeight="1">
      <c r="B739" s="170"/>
      <c r="C739" s="171"/>
      <c r="D739" s="184" t="s">
        <v>69</v>
      </c>
      <c r="E739" s="185" t="s">
        <v>986</v>
      </c>
      <c r="F739" s="185" t="s">
        <v>987</v>
      </c>
      <c r="G739" s="171"/>
      <c r="H739" s="171"/>
      <c r="I739" s="174"/>
      <c r="J739" s="186">
        <f>BK739</f>
        <v>0</v>
      </c>
      <c r="K739" s="171"/>
      <c r="L739" s="176"/>
      <c r="M739" s="177"/>
      <c r="N739" s="178"/>
      <c r="O739" s="178"/>
      <c r="P739" s="179">
        <f>SUM(P740:P755)</f>
        <v>0</v>
      </c>
      <c r="Q739" s="178"/>
      <c r="R739" s="179">
        <f>SUM(R740:R755)</f>
        <v>5.6580000000000012E-2</v>
      </c>
      <c r="S739" s="178"/>
      <c r="T739" s="180">
        <f>SUM(T740:T755)</f>
        <v>0</v>
      </c>
      <c r="AR739" s="181" t="s">
        <v>82</v>
      </c>
      <c r="AT739" s="182" t="s">
        <v>69</v>
      </c>
      <c r="AU739" s="182" t="s">
        <v>75</v>
      </c>
      <c r="AY739" s="181" t="s">
        <v>149</v>
      </c>
      <c r="BK739" s="183">
        <f>SUM(BK740:BK755)</f>
        <v>0</v>
      </c>
    </row>
    <row r="740" spans="2:65" s="1" customFormat="1" ht="22.5" customHeight="1">
      <c r="B740" s="40"/>
      <c r="C740" s="187" t="s">
        <v>988</v>
      </c>
      <c r="D740" s="187" t="s">
        <v>151</v>
      </c>
      <c r="E740" s="188" t="s">
        <v>989</v>
      </c>
      <c r="F740" s="189" t="s">
        <v>990</v>
      </c>
      <c r="G740" s="190" t="s">
        <v>991</v>
      </c>
      <c r="H740" s="191">
        <v>1</v>
      </c>
      <c r="I740" s="192"/>
      <c r="J740" s="193">
        <f t="shared" ref="J740:J755" si="30">ROUND(I740*H740,2)</f>
        <v>0</v>
      </c>
      <c r="K740" s="189" t="s">
        <v>992</v>
      </c>
      <c r="L740" s="60"/>
      <c r="M740" s="194" t="s">
        <v>21</v>
      </c>
      <c r="N740" s="195" t="s">
        <v>41</v>
      </c>
      <c r="O740" s="41"/>
      <c r="P740" s="196">
        <f t="shared" ref="P740:P755" si="31">O740*H740</f>
        <v>0</v>
      </c>
      <c r="Q740" s="196">
        <v>0</v>
      </c>
      <c r="R740" s="196">
        <f t="shared" ref="R740:R755" si="32">Q740*H740</f>
        <v>0</v>
      </c>
      <c r="S740" s="196">
        <v>0</v>
      </c>
      <c r="T740" s="197">
        <f t="shared" ref="T740:T755" si="33">S740*H740</f>
        <v>0</v>
      </c>
      <c r="AR740" s="23" t="s">
        <v>584</v>
      </c>
      <c r="AT740" s="23" t="s">
        <v>151</v>
      </c>
      <c r="AU740" s="23" t="s">
        <v>82</v>
      </c>
      <c r="AY740" s="23" t="s">
        <v>149</v>
      </c>
      <c r="BE740" s="198">
        <f t="shared" ref="BE740:BE755" si="34">IF(N740="základní",J740,0)</f>
        <v>0</v>
      </c>
      <c r="BF740" s="198">
        <f t="shared" ref="BF740:BF755" si="35">IF(N740="snížená",J740,0)</f>
        <v>0</v>
      </c>
      <c r="BG740" s="198">
        <f t="shared" ref="BG740:BG755" si="36">IF(N740="zákl. přenesená",J740,0)</f>
        <v>0</v>
      </c>
      <c r="BH740" s="198">
        <f t="shared" ref="BH740:BH755" si="37">IF(N740="sníž. přenesená",J740,0)</f>
        <v>0</v>
      </c>
      <c r="BI740" s="198">
        <f t="shared" ref="BI740:BI755" si="38">IF(N740="nulová",J740,0)</f>
        <v>0</v>
      </c>
      <c r="BJ740" s="23" t="s">
        <v>75</v>
      </c>
      <c r="BK740" s="198">
        <f t="shared" ref="BK740:BK755" si="39">ROUND(I740*H740,2)</f>
        <v>0</v>
      </c>
      <c r="BL740" s="23" t="s">
        <v>584</v>
      </c>
      <c r="BM740" s="23" t="s">
        <v>993</v>
      </c>
    </row>
    <row r="741" spans="2:65" s="1" customFormat="1" ht="31.5" customHeight="1">
      <c r="B741" s="40"/>
      <c r="C741" s="187" t="s">
        <v>994</v>
      </c>
      <c r="D741" s="187" t="s">
        <v>151</v>
      </c>
      <c r="E741" s="188" t="s">
        <v>995</v>
      </c>
      <c r="F741" s="189" t="s">
        <v>996</v>
      </c>
      <c r="G741" s="190" t="s">
        <v>261</v>
      </c>
      <c r="H741" s="191">
        <v>1</v>
      </c>
      <c r="I741" s="192"/>
      <c r="J741" s="193">
        <f t="shared" si="30"/>
        <v>0</v>
      </c>
      <c r="K741" s="189" t="s">
        <v>174</v>
      </c>
      <c r="L741" s="60"/>
      <c r="M741" s="194" t="s">
        <v>21</v>
      </c>
      <c r="N741" s="195" t="s">
        <v>41</v>
      </c>
      <c r="O741" s="41"/>
      <c r="P741" s="196">
        <f t="shared" si="31"/>
        <v>0</v>
      </c>
      <c r="Q741" s="196">
        <v>1.4599999999999999E-3</v>
      </c>
      <c r="R741" s="196">
        <f t="shared" si="32"/>
        <v>1.4599999999999999E-3</v>
      </c>
      <c r="S741" s="196">
        <v>0</v>
      </c>
      <c r="T741" s="197">
        <f t="shared" si="33"/>
        <v>0</v>
      </c>
      <c r="AR741" s="23" t="s">
        <v>244</v>
      </c>
      <c r="AT741" s="23" t="s">
        <v>151</v>
      </c>
      <c r="AU741" s="23" t="s">
        <v>82</v>
      </c>
      <c r="AY741" s="23" t="s">
        <v>149</v>
      </c>
      <c r="BE741" s="198">
        <f t="shared" si="34"/>
        <v>0</v>
      </c>
      <c r="BF741" s="198">
        <f t="shared" si="35"/>
        <v>0</v>
      </c>
      <c r="BG741" s="198">
        <f t="shared" si="36"/>
        <v>0</v>
      </c>
      <c r="BH741" s="198">
        <f t="shared" si="37"/>
        <v>0</v>
      </c>
      <c r="BI741" s="198">
        <f t="shared" si="38"/>
        <v>0</v>
      </c>
      <c r="BJ741" s="23" t="s">
        <v>75</v>
      </c>
      <c r="BK741" s="198">
        <f t="shared" si="39"/>
        <v>0</v>
      </c>
      <c r="BL741" s="23" t="s">
        <v>244</v>
      </c>
      <c r="BM741" s="23" t="s">
        <v>997</v>
      </c>
    </row>
    <row r="742" spans="2:65" s="1" customFormat="1" ht="31.5" customHeight="1">
      <c r="B742" s="40"/>
      <c r="C742" s="187" t="s">
        <v>998</v>
      </c>
      <c r="D742" s="187" t="s">
        <v>151</v>
      </c>
      <c r="E742" s="188" t="s">
        <v>999</v>
      </c>
      <c r="F742" s="189" t="s">
        <v>1000</v>
      </c>
      <c r="G742" s="190" t="s">
        <v>261</v>
      </c>
      <c r="H742" s="191">
        <v>10</v>
      </c>
      <c r="I742" s="192"/>
      <c r="J742" s="193">
        <f t="shared" si="30"/>
        <v>0</v>
      </c>
      <c r="K742" s="189" t="s">
        <v>174</v>
      </c>
      <c r="L742" s="60"/>
      <c r="M742" s="194" t="s">
        <v>21</v>
      </c>
      <c r="N742" s="195" t="s">
        <v>41</v>
      </c>
      <c r="O742" s="41"/>
      <c r="P742" s="196">
        <f t="shared" si="31"/>
        <v>0</v>
      </c>
      <c r="Q742" s="196">
        <v>3.4499999999999999E-3</v>
      </c>
      <c r="R742" s="196">
        <f t="shared" si="32"/>
        <v>3.4500000000000003E-2</v>
      </c>
      <c r="S742" s="196">
        <v>0</v>
      </c>
      <c r="T742" s="197">
        <f t="shared" si="33"/>
        <v>0</v>
      </c>
      <c r="AR742" s="23" t="s">
        <v>244</v>
      </c>
      <c r="AT742" s="23" t="s">
        <v>151</v>
      </c>
      <c r="AU742" s="23" t="s">
        <v>82</v>
      </c>
      <c r="AY742" s="23" t="s">
        <v>149</v>
      </c>
      <c r="BE742" s="198">
        <f t="shared" si="34"/>
        <v>0</v>
      </c>
      <c r="BF742" s="198">
        <f t="shared" si="35"/>
        <v>0</v>
      </c>
      <c r="BG742" s="198">
        <f t="shared" si="36"/>
        <v>0</v>
      </c>
      <c r="BH742" s="198">
        <f t="shared" si="37"/>
        <v>0</v>
      </c>
      <c r="BI742" s="198">
        <f t="shared" si="38"/>
        <v>0</v>
      </c>
      <c r="BJ742" s="23" t="s">
        <v>75</v>
      </c>
      <c r="BK742" s="198">
        <f t="shared" si="39"/>
        <v>0</v>
      </c>
      <c r="BL742" s="23" t="s">
        <v>244</v>
      </c>
      <c r="BM742" s="23" t="s">
        <v>1001</v>
      </c>
    </row>
    <row r="743" spans="2:65" s="1" customFormat="1" ht="22.5" customHeight="1">
      <c r="B743" s="40"/>
      <c r="C743" s="187" t="s">
        <v>1002</v>
      </c>
      <c r="D743" s="187" t="s">
        <v>151</v>
      </c>
      <c r="E743" s="188" t="s">
        <v>1003</v>
      </c>
      <c r="F743" s="189" t="s">
        <v>1004</v>
      </c>
      <c r="G743" s="190" t="s">
        <v>261</v>
      </c>
      <c r="H743" s="191">
        <v>1</v>
      </c>
      <c r="I743" s="192"/>
      <c r="J743" s="193">
        <f t="shared" si="30"/>
        <v>0</v>
      </c>
      <c r="K743" s="189" t="s">
        <v>262</v>
      </c>
      <c r="L743" s="60"/>
      <c r="M743" s="194" t="s">
        <v>21</v>
      </c>
      <c r="N743" s="195" t="s">
        <v>41</v>
      </c>
      <c r="O743" s="41"/>
      <c r="P743" s="196">
        <f t="shared" si="31"/>
        <v>0</v>
      </c>
      <c r="Q743" s="196">
        <v>3.7799999999999999E-3</v>
      </c>
      <c r="R743" s="196">
        <f t="shared" si="32"/>
        <v>3.7799999999999999E-3</v>
      </c>
      <c r="S743" s="196">
        <v>0</v>
      </c>
      <c r="T743" s="197">
        <f t="shared" si="33"/>
        <v>0</v>
      </c>
      <c r="AR743" s="23" t="s">
        <v>244</v>
      </c>
      <c r="AT743" s="23" t="s">
        <v>151</v>
      </c>
      <c r="AU743" s="23" t="s">
        <v>82</v>
      </c>
      <c r="AY743" s="23" t="s">
        <v>149</v>
      </c>
      <c r="BE743" s="198">
        <f t="shared" si="34"/>
        <v>0</v>
      </c>
      <c r="BF743" s="198">
        <f t="shared" si="35"/>
        <v>0</v>
      </c>
      <c r="BG743" s="198">
        <f t="shared" si="36"/>
        <v>0</v>
      </c>
      <c r="BH743" s="198">
        <f t="shared" si="37"/>
        <v>0</v>
      </c>
      <c r="BI743" s="198">
        <f t="shared" si="38"/>
        <v>0</v>
      </c>
      <c r="BJ743" s="23" t="s">
        <v>75</v>
      </c>
      <c r="BK743" s="198">
        <f t="shared" si="39"/>
        <v>0</v>
      </c>
      <c r="BL743" s="23" t="s">
        <v>244</v>
      </c>
      <c r="BM743" s="23" t="s">
        <v>1005</v>
      </c>
    </row>
    <row r="744" spans="2:65" s="1" customFormat="1" ht="31.5" customHeight="1">
      <c r="B744" s="40"/>
      <c r="C744" s="187" t="s">
        <v>1006</v>
      </c>
      <c r="D744" s="187" t="s">
        <v>151</v>
      </c>
      <c r="E744" s="188" t="s">
        <v>1007</v>
      </c>
      <c r="F744" s="189" t="s">
        <v>1008</v>
      </c>
      <c r="G744" s="190" t="s">
        <v>261</v>
      </c>
      <c r="H744" s="191">
        <v>30</v>
      </c>
      <c r="I744" s="192"/>
      <c r="J744" s="193">
        <f t="shared" si="30"/>
        <v>0</v>
      </c>
      <c r="K744" s="189" t="s">
        <v>262</v>
      </c>
      <c r="L744" s="60"/>
      <c r="M744" s="194" t="s">
        <v>21</v>
      </c>
      <c r="N744" s="195" t="s">
        <v>41</v>
      </c>
      <c r="O744" s="41"/>
      <c r="P744" s="196">
        <f t="shared" si="31"/>
        <v>0</v>
      </c>
      <c r="Q744" s="196">
        <v>3.8999999999999999E-4</v>
      </c>
      <c r="R744" s="196">
        <f t="shared" si="32"/>
        <v>1.17E-2</v>
      </c>
      <c r="S744" s="196">
        <v>0</v>
      </c>
      <c r="T744" s="197">
        <f t="shared" si="33"/>
        <v>0</v>
      </c>
      <c r="AR744" s="23" t="s">
        <v>244</v>
      </c>
      <c r="AT744" s="23" t="s">
        <v>151</v>
      </c>
      <c r="AU744" s="23" t="s">
        <v>82</v>
      </c>
      <c r="AY744" s="23" t="s">
        <v>149</v>
      </c>
      <c r="BE744" s="198">
        <f t="shared" si="34"/>
        <v>0</v>
      </c>
      <c r="BF744" s="198">
        <f t="shared" si="35"/>
        <v>0</v>
      </c>
      <c r="BG744" s="198">
        <f t="shared" si="36"/>
        <v>0</v>
      </c>
      <c r="BH744" s="198">
        <f t="shared" si="37"/>
        <v>0</v>
      </c>
      <c r="BI744" s="198">
        <f t="shared" si="38"/>
        <v>0</v>
      </c>
      <c r="BJ744" s="23" t="s">
        <v>75</v>
      </c>
      <c r="BK744" s="198">
        <f t="shared" si="39"/>
        <v>0</v>
      </c>
      <c r="BL744" s="23" t="s">
        <v>244</v>
      </c>
      <c r="BM744" s="23" t="s">
        <v>1009</v>
      </c>
    </row>
    <row r="745" spans="2:65" s="1" customFormat="1" ht="31.5" customHeight="1">
      <c r="B745" s="40"/>
      <c r="C745" s="237" t="s">
        <v>1010</v>
      </c>
      <c r="D745" s="237" t="s">
        <v>245</v>
      </c>
      <c r="E745" s="238" t="s">
        <v>1011</v>
      </c>
      <c r="F745" s="239" t="s">
        <v>1012</v>
      </c>
      <c r="G745" s="240" t="s">
        <v>268</v>
      </c>
      <c r="H745" s="241">
        <v>2</v>
      </c>
      <c r="I745" s="242"/>
      <c r="J745" s="243">
        <f t="shared" si="30"/>
        <v>0</v>
      </c>
      <c r="K745" s="239" t="s">
        <v>174</v>
      </c>
      <c r="L745" s="244"/>
      <c r="M745" s="245" t="s">
        <v>21</v>
      </c>
      <c r="N745" s="246" t="s">
        <v>41</v>
      </c>
      <c r="O745" s="41"/>
      <c r="P745" s="196">
        <f t="shared" si="31"/>
        <v>0</v>
      </c>
      <c r="Q745" s="196">
        <v>3.2000000000000003E-4</v>
      </c>
      <c r="R745" s="196">
        <f t="shared" si="32"/>
        <v>6.4000000000000005E-4</v>
      </c>
      <c r="S745" s="196">
        <v>0</v>
      </c>
      <c r="T745" s="197">
        <f t="shared" si="33"/>
        <v>0</v>
      </c>
      <c r="AR745" s="23" t="s">
        <v>361</v>
      </c>
      <c r="AT745" s="23" t="s">
        <v>245</v>
      </c>
      <c r="AU745" s="23" t="s">
        <v>82</v>
      </c>
      <c r="AY745" s="23" t="s">
        <v>149</v>
      </c>
      <c r="BE745" s="198">
        <f t="shared" si="34"/>
        <v>0</v>
      </c>
      <c r="BF745" s="198">
        <f t="shared" si="35"/>
        <v>0</v>
      </c>
      <c r="BG745" s="198">
        <f t="shared" si="36"/>
        <v>0</v>
      </c>
      <c r="BH745" s="198">
        <f t="shared" si="37"/>
        <v>0</v>
      </c>
      <c r="BI745" s="198">
        <f t="shared" si="38"/>
        <v>0</v>
      </c>
      <c r="BJ745" s="23" t="s">
        <v>75</v>
      </c>
      <c r="BK745" s="198">
        <f t="shared" si="39"/>
        <v>0</v>
      </c>
      <c r="BL745" s="23" t="s">
        <v>244</v>
      </c>
      <c r="BM745" s="23" t="s">
        <v>1013</v>
      </c>
    </row>
    <row r="746" spans="2:65" s="1" customFormat="1" ht="31.5" customHeight="1">
      <c r="B746" s="40"/>
      <c r="C746" s="187" t="s">
        <v>1014</v>
      </c>
      <c r="D746" s="187" t="s">
        <v>151</v>
      </c>
      <c r="E746" s="188" t="s">
        <v>1015</v>
      </c>
      <c r="F746" s="189" t="s">
        <v>1016</v>
      </c>
      <c r="G746" s="190" t="s">
        <v>927</v>
      </c>
      <c r="H746" s="191">
        <v>1</v>
      </c>
      <c r="I746" s="192"/>
      <c r="J746" s="193">
        <f t="shared" si="30"/>
        <v>0</v>
      </c>
      <c r="K746" s="189" t="s">
        <v>174</v>
      </c>
      <c r="L746" s="60"/>
      <c r="M746" s="194" t="s">
        <v>21</v>
      </c>
      <c r="N746" s="195" t="s">
        <v>41</v>
      </c>
      <c r="O746" s="41"/>
      <c r="P746" s="196">
        <f t="shared" si="31"/>
        <v>0</v>
      </c>
      <c r="Q746" s="196">
        <v>3.2499999999999999E-3</v>
      </c>
      <c r="R746" s="196">
        <f t="shared" si="32"/>
        <v>3.2499999999999999E-3</v>
      </c>
      <c r="S746" s="196">
        <v>0</v>
      </c>
      <c r="T746" s="197">
        <f t="shared" si="33"/>
        <v>0</v>
      </c>
      <c r="AR746" s="23" t="s">
        <v>244</v>
      </c>
      <c r="AT746" s="23" t="s">
        <v>151</v>
      </c>
      <c r="AU746" s="23" t="s">
        <v>82</v>
      </c>
      <c r="AY746" s="23" t="s">
        <v>149</v>
      </c>
      <c r="BE746" s="198">
        <f t="shared" si="34"/>
        <v>0</v>
      </c>
      <c r="BF746" s="198">
        <f t="shared" si="35"/>
        <v>0</v>
      </c>
      <c r="BG746" s="198">
        <f t="shared" si="36"/>
        <v>0</v>
      </c>
      <c r="BH746" s="198">
        <f t="shared" si="37"/>
        <v>0</v>
      </c>
      <c r="BI746" s="198">
        <f t="shared" si="38"/>
        <v>0</v>
      </c>
      <c r="BJ746" s="23" t="s">
        <v>75</v>
      </c>
      <c r="BK746" s="198">
        <f t="shared" si="39"/>
        <v>0</v>
      </c>
      <c r="BL746" s="23" t="s">
        <v>244</v>
      </c>
      <c r="BM746" s="23" t="s">
        <v>1017</v>
      </c>
    </row>
    <row r="747" spans="2:65" s="1" customFormat="1" ht="31.5" customHeight="1">
      <c r="B747" s="40"/>
      <c r="C747" s="187" t="s">
        <v>1018</v>
      </c>
      <c r="D747" s="187" t="s">
        <v>151</v>
      </c>
      <c r="E747" s="188" t="s">
        <v>1019</v>
      </c>
      <c r="F747" s="189" t="s">
        <v>1020</v>
      </c>
      <c r="G747" s="190" t="s">
        <v>268</v>
      </c>
      <c r="H747" s="191">
        <v>1</v>
      </c>
      <c r="I747" s="192"/>
      <c r="J747" s="193">
        <f t="shared" si="30"/>
        <v>0</v>
      </c>
      <c r="K747" s="189" t="s">
        <v>174</v>
      </c>
      <c r="L747" s="60"/>
      <c r="M747" s="194" t="s">
        <v>21</v>
      </c>
      <c r="N747" s="195" t="s">
        <v>41</v>
      </c>
      <c r="O747" s="41"/>
      <c r="P747" s="196">
        <f t="shared" si="31"/>
        <v>0</v>
      </c>
      <c r="Q747" s="196">
        <v>1.2999999999999999E-4</v>
      </c>
      <c r="R747" s="196">
        <f t="shared" si="32"/>
        <v>1.2999999999999999E-4</v>
      </c>
      <c r="S747" s="196">
        <v>0</v>
      </c>
      <c r="T747" s="197">
        <f t="shared" si="33"/>
        <v>0</v>
      </c>
      <c r="AR747" s="23" t="s">
        <v>244</v>
      </c>
      <c r="AT747" s="23" t="s">
        <v>151</v>
      </c>
      <c r="AU747" s="23" t="s">
        <v>82</v>
      </c>
      <c r="AY747" s="23" t="s">
        <v>149</v>
      </c>
      <c r="BE747" s="198">
        <f t="shared" si="34"/>
        <v>0</v>
      </c>
      <c r="BF747" s="198">
        <f t="shared" si="35"/>
        <v>0</v>
      </c>
      <c r="BG747" s="198">
        <f t="shared" si="36"/>
        <v>0</v>
      </c>
      <c r="BH747" s="198">
        <f t="shared" si="37"/>
        <v>0</v>
      </c>
      <c r="BI747" s="198">
        <f t="shared" si="38"/>
        <v>0</v>
      </c>
      <c r="BJ747" s="23" t="s">
        <v>75</v>
      </c>
      <c r="BK747" s="198">
        <f t="shared" si="39"/>
        <v>0</v>
      </c>
      <c r="BL747" s="23" t="s">
        <v>244</v>
      </c>
      <c r="BM747" s="23" t="s">
        <v>1021</v>
      </c>
    </row>
    <row r="748" spans="2:65" s="1" customFormat="1" ht="22.5" customHeight="1">
      <c r="B748" s="40"/>
      <c r="C748" s="187" t="s">
        <v>1022</v>
      </c>
      <c r="D748" s="187" t="s">
        <v>151</v>
      </c>
      <c r="E748" s="188" t="s">
        <v>1023</v>
      </c>
      <c r="F748" s="189" t="s">
        <v>1024</v>
      </c>
      <c r="G748" s="190" t="s">
        <v>268</v>
      </c>
      <c r="H748" s="191">
        <v>1</v>
      </c>
      <c r="I748" s="192"/>
      <c r="J748" s="193">
        <f t="shared" si="30"/>
        <v>0</v>
      </c>
      <c r="K748" s="189" t="s">
        <v>262</v>
      </c>
      <c r="L748" s="60"/>
      <c r="M748" s="194" t="s">
        <v>21</v>
      </c>
      <c r="N748" s="195" t="s">
        <v>41</v>
      </c>
      <c r="O748" s="41"/>
      <c r="P748" s="196">
        <f t="shared" si="31"/>
        <v>0</v>
      </c>
      <c r="Q748" s="196">
        <v>0</v>
      </c>
      <c r="R748" s="196">
        <f t="shared" si="32"/>
        <v>0</v>
      </c>
      <c r="S748" s="196">
        <v>0</v>
      </c>
      <c r="T748" s="197">
        <f t="shared" si="33"/>
        <v>0</v>
      </c>
      <c r="AR748" s="23" t="s">
        <v>244</v>
      </c>
      <c r="AT748" s="23" t="s">
        <v>151</v>
      </c>
      <c r="AU748" s="23" t="s">
        <v>82</v>
      </c>
      <c r="AY748" s="23" t="s">
        <v>149</v>
      </c>
      <c r="BE748" s="198">
        <f t="shared" si="34"/>
        <v>0</v>
      </c>
      <c r="BF748" s="198">
        <f t="shared" si="35"/>
        <v>0</v>
      </c>
      <c r="BG748" s="198">
        <f t="shared" si="36"/>
        <v>0</v>
      </c>
      <c r="BH748" s="198">
        <f t="shared" si="37"/>
        <v>0</v>
      </c>
      <c r="BI748" s="198">
        <f t="shared" si="38"/>
        <v>0</v>
      </c>
      <c r="BJ748" s="23" t="s">
        <v>75</v>
      </c>
      <c r="BK748" s="198">
        <f t="shared" si="39"/>
        <v>0</v>
      </c>
      <c r="BL748" s="23" t="s">
        <v>244</v>
      </c>
      <c r="BM748" s="23" t="s">
        <v>1025</v>
      </c>
    </row>
    <row r="749" spans="2:65" s="1" customFormat="1" ht="22.5" customHeight="1">
      <c r="B749" s="40"/>
      <c r="C749" s="187" t="s">
        <v>1026</v>
      </c>
      <c r="D749" s="187" t="s">
        <v>151</v>
      </c>
      <c r="E749" s="188" t="s">
        <v>1027</v>
      </c>
      <c r="F749" s="189" t="s">
        <v>1028</v>
      </c>
      <c r="G749" s="190" t="s">
        <v>261</v>
      </c>
      <c r="H749" s="191">
        <v>40</v>
      </c>
      <c r="I749" s="192"/>
      <c r="J749" s="193">
        <f t="shared" si="30"/>
        <v>0</v>
      </c>
      <c r="K749" s="189" t="s">
        <v>174</v>
      </c>
      <c r="L749" s="60"/>
      <c r="M749" s="194" t="s">
        <v>21</v>
      </c>
      <c r="N749" s="195" t="s">
        <v>41</v>
      </c>
      <c r="O749" s="41"/>
      <c r="P749" s="196">
        <f t="shared" si="31"/>
        <v>0</v>
      </c>
      <c r="Q749" s="196">
        <v>0</v>
      </c>
      <c r="R749" s="196">
        <f t="shared" si="32"/>
        <v>0</v>
      </c>
      <c r="S749" s="196">
        <v>0</v>
      </c>
      <c r="T749" s="197">
        <f t="shared" si="33"/>
        <v>0</v>
      </c>
      <c r="AR749" s="23" t="s">
        <v>244</v>
      </c>
      <c r="AT749" s="23" t="s">
        <v>151</v>
      </c>
      <c r="AU749" s="23" t="s">
        <v>82</v>
      </c>
      <c r="AY749" s="23" t="s">
        <v>149</v>
      </c>
      <c r="BE749" s="198">
        <f t="shared" si="34"/>
        <v>0</v>
      </c>
      <c r="BF749" s="198">
        <f t="shared" si="35"/>
        <v>0</v>
      </c>
      <c r="BG749" s="198">
        <f t="shared" si="36"/>
        <v>0</v>
      </c>
      <c r="BH749" s="198">
        <f t="shared" si="37"/>
        <v>0</v>
      </c>
      <c r="BI749" s="198">
        <f t="shared" si="38"/>
        <v>0</v>
      </c>
      <c r="BJ749" s="23" t="s">
        <v>75</v>
      </c>
      <c r="BK749" s="198">
        <f t="shared" si="39"/>
        <v>0</v>
      </c>
      <c r="BL749" s="23" t="s">
        <v>244</v>
      </c>
      <c r="BM749" s="23" t="s">
        <v>1029</v>
      </c>
    </row>
    <row r="750" spans="2:65" s="1" customFormat="1" ht="22.5" customHeight="1">
      <c r="B750" s="40"/>
      <c r="C750" s="187" t="s">
        <v>1030</v>
      </c>
      <c r="D750" s="187" t="s">
        <v>151</v>
      </c>
      <c r="E750" s="188" t="s">
        <v>1031</v>
      </c>
      <c r="F750" s="189" t="s">
        <v>1032</v>
      </c>
      <c r="G750" s="190" t="s">
        <v>268</v>
      </c>
      <c r="H750" s="191">
        <v>1</v>
      </c>
      <c r="I750" s="192"/>
      <c r="J750" s="193">
        <f t="shared" si="30"/>
        <v>0</v>
      </c>
      <c r="K750" s="189" t="s">
        <v>174</v>
      </c>
      <c r="L750" s="60"/>
      <c r="M750" s="194" t="s">
        <v>21</v>
      </c>
      <c r="N750" s="195" t="s">
        <v>41</v>
      </c>
      <c r="O750" s="41"/>
      <c r="P750" s="196">
        <f t="shared" si="31"/>
        <v>0</v>
      </c>
      <c r="Q750" s="196">
        <v>0</v>
      </c>
      <c r="R750" s="196">
        <f t="shared" si="32"/>
        <v>0</v>
      </c>
      <c r="S750" s="196">
        <v>0</v>
      </c>
      <c r="T750" s="197">
        <f t="shared" si="33"/>
        <v>0</v>
      </c>
      <c r="AR750" s="23" t="s">
        <v>244</v>
      </c>
      <c r="AT750" s="23" t="s">
        <v>151</v>
      </c>
      <c r="AU750" s="23" t="s">
        <v>82</v>
      </c>
      <c r="AY750" s="23" t="s">
        <v>149</v>
      </c>
      <c r="BE750" s="198">
        <f t="shared" si="34"/>
        <v>0</v>
      </c>
      <c r="BF750" s="198">
        <f t="shared" si="35"/>
        <v>0</v>
      </c>
      <c r="BG750" s="198">
        <f t="shared" si="36"/>
        <v>0</v>
      </c>
      <c r="BH750" s="198">
        <f t="shared" si="37"/>
        <v>0</v>
      </c>
      <c r="BI750" s="198">
        <f t="shared" si="38"/>
        <v>0</v>
      </c>
      <c r="BJ750" s="23" t="s">
        <v>75</v>
      </c>
      <c r="BK750" s="198">
        <f t="shared" si="39"/>
        <v>0</v>
      </c>
      <c r="BL750" s="23" t="s">
        <v>244</v>
      </c>
      <c r="BM750" s="23" t="s">
        <v>1033</v>
      </c>
    </row>
    <row r="751" spans="2:65" s="1" customFormat="1" ht="22.5" customHeight="1">
      <c r="B751" s="40"/>
      <c r="C751" s="187" t="s">
        <v>1034</v>
      </c>
      <c r="D751" s="187" t="s">
        <v>151</v>
      </c>
      <c r="E751" s="188" t="s">
        <v>1035</v>
      </c>
      <c r="F751" s="189" t="s">
        <v>1036</v>
      </c>
      <c r="G751" s="190" t="s">
        <v>1037</v>
      </c>
      <c r="H751" s="191">
        <v>1</v>
      </c>
      <c r="I751" s="192"/>
      <c r="J751" s="193">
        <f t="shared" si="30"/>
        <v>0</v>
      </c>
      <c r="K751" s="189" t="s">
        <v>21</v>
      </c>
      <c r="L751" s="60"/>
      <c r="M751" s="194" t="s">
        <v>21</v>
      </c>
      <c r="N751" s="195" t="s">
        <v>41</v>
      </c>
      <c r="O751" s="41"/>
      <c r="P751" s="196">
        <f t="shared" si="31"/>
        <v>0</v>
      </c>
      <c r="Q751" s="196">
        <v>0</v>
      </c>
      <c r="R751" s="196">
        <f t="shared" si="32"/>
        <v>0</v>
      </c>
      <c r="S751" s="196">
        <v>0</v>
      </c>
      <c r="T751" s="197">
        <f t="shared" si="33"/>
        <v>0</v>
      </c>
      <c r="AR751" s="23" t="s">
        <v>244</v>
      </c>
      <c r="AT751" s="23" t="s">
        <v>151</v>
      </c>
      <c r="AU751" s="23" t="s">
        <v>82</v>
      </c>
      <c r="AY751" s="23" t="s">
        <v>149</v>
      </c>
      <c r="BE751" s="198">
        <f t="shared" si="34"/>
        <v>0</v>
      </c>
      <c r="BF751" s="198">
        <f t="shared" si="35"/>
        <v>0</v>
      </c>
      <c r="BG751" s="198">
        <f t="shared" si="36"/>
        <v>0</v>
      </c>
      <c r="BH751" s="198">
        <f t="shared" si="37"/>
        <v>0</v>
      </c>
      <c r="BI751" s="198">
        <f t="shared" si="38"/>
        <v>0</v>
      </c>
      <c r="BJ751" s="23" t="s">
        <v>75</v>
      </c>
      <c r="BK751" s="198">
        <f t="shared" si="39"/>
        <v>0</v>
      </c>
      <c r="BL751" s="23" t="s">
        <v>244</v>
      </c>
      <c r="BM751" s="23" t="s">
        <v>1038</v>
      </c>
    </row>
    <row r="752" spans="2:65" s="1" customFormat="1" ht="22.5" customHeight="1">
      <c r="B752" s="40"/>
      <c r="C752" s="187" t="s">
        <v>1039</v>
      </c>
      <c r="D752" s="187" t="s">
        <v>151</v>
      </c>
      <c r="E752" s="188" t="s">
        <v>1040</v>
      </c>
      <c r="F752" s="189" t="s">
        <v>1041</v>
      </c>
      <c r="G752" s="190" t="s">
        <v>268</v>
      </c>
      <c r="H752" s="191">
        <v>1</v>
      </c>
      <c r="I752" s="192"/>
      <c r="J752" s="193">
        <f t="shared" si="30"/>
        <v>0</v>
      </c>
      <c r="K752" s="189" t="s">
        <v>262</v>
      </c>
      <c r="L752" s="60"/>
      <c r="M752" s="194" t="s">
        <v>21</v>
      </c>
      <c r="N752" s="195" t="s">
        <v>41</v>
      </c>
      <c r="O752" s="41"/>
      <c r="P752" s="196">
        <f t="shared" si="31"/>
        <v>0</v>
      </c>
      <c r="Q752" s="196">
        <v>2.5000000000000001E-4</v>
      </c>
      <c r="R752" s="196">
        <f t="shared" si="32"/>
        <v>2.5000000000000001E-4</v>
      </c>
      <c r="S752" s="196">
        <v>0</v>
      </c>
      <c r="T752" s="197">
        <f t="shared" si="33"/>
        <v>0</v>
      </c>
      <c r="AR752" s="23" t="s">
        <v>244</v>
      </c>
      <c r="AT752" s="23" t="s">
        <v>151</v>
      </c>
      <c r="AU752" s="23" t="s">
        <v>82</v>
      </c>
      <c r="AY752" s="23" t="s">
        <v>149</v>
      </c>
      <c r="BE752" s="198">
        <f t="shared" si="34"/>
        <v>0</v>
      </c>
      <c r="BF752" s="198">
        <f t="shared" si="35"/>
        <v>0</v>
      </c>
      <c r="BG752" s="198">
        <f t="shared" si="36"/>
        <v>0</v>
      </c>
      <c r="BH752" s="198">
        <f t="shared" si="37"/>
        <v>0</v>
      </c>
      <c r="BI752" s="198">
        <f t="shared" si="38"/>
        <v>0</v>
      </c>
      <c r="BJ752" s="23" t="s">
        <v>75</v>
      </c>
      <c r="BK752" s="198">
        <f t="shared" si="39"/>
        <v>0</v>
      </c>
      <c r="BL752" s="23" t="s">
        <v>244</v>
      </c>
      <c r="BM752" s="23" t="s">
        <v>1042</v>
      </c>
    </row>
    <row r="753" spans="2:65" s="1" customFormat="1" ht="31.5" customHeight="1">
      <c r="B753" s="40"/>
      <c r="C753" s="187" t="s">
        <v>1043</v>
      </c>
      <c r="D753" s="187" t="s">
        <v>151</v>
      </c>
      <c r="E753" s="188" t="s">
        <v>1044</v>
      </c>
      <c r="F753" s="189" t="s">
        <v>1045</v>
      </c>
      <c r="G753" s="190" t="s">
        <v>268</v>
      </c>
      <c r="H753" s="191">
        <v>1</v>
      </c>
      <c r="I753" s="192"/>
      <c r="J753" s="193">
        <f t="shared" si="30"/>
        <v>0</v>
      </c>
      <c r="K753" s="189" t="s">
        <v>174</v>
      </c>
      <c r="L753" s="60"/>
      <c r="M753" s="194" t="s">
        <v>21</v>
      </c>
      <c r="N753" s="195" t="s">
        <v>41</v>
      </c>
      <c r="O753" s="41"/>
      <c r="P753" s="196">
        <f t="shared" si="31"/>
        <v>0</v>
      </c>
      <c r="Q753" s="196">
        <v>6.0999999999999997E-4</v>
      </c>
      <c r="R753" s="196">
        <f t="shared" si="32"/>
        <v>6.0999999999999997E-4</v>
      </c>
      <c r="S753" s="196">
        <v>0</v>
      </c>
      <c r="T753" s="197">
        <f t="shared" si="33"/>
        <v>0</v>
      </c>
      <c r="AR753" s="23" t="s">
        <v>244</v>
      </c>
      <c r="AT753" s="23" t="s">
        <v>151</v>
      </c>
      <c r="AU753" s="23" t="s">
        <v>82</v>
      </c>
      <c r="AY753" s="23" t="s">
        <v>149</v>
      </c>
      <c r="BE753" s="198">
        <f t="shared" si="34"/>
        <v>0</v>
      </c>
      <c r="BF753" s="198">
        <f t="shared" si="35"/>
        <v>0</v>
      </c>
      <c r="BG753" s="198">
        <f t="shared" si="36"/>
        <v>0</v>
      </c>
      <c r="BH753" s="198">
        <f t="shared" si="37"/>
        <v>0</v>
      </c>
      <c r="BI753" s="198">
        <f t="shared" si="38"/>
        <v>0</v>
      </c>
      <c r="BJ753" s="23" t="s">
        <v>75</v>
      </c>
      <c r="BK753" s="198">
        <f t="shared" si="39"/>
        <v>0</v>
      </c>
      <c r="BL753" s="23" t="s">
        <v>244</v>
      </c>
      <c r="BM753" s="23" t="s">
        <v>1046</v>
      </c>
    </row>
    <row r="754" spans="2:65" s="1" customFormat="1" ht="22.5" customHeight="1">
      <c r="B754" s="40"/>
      <c r="C754" s="187" t="s">
        <v>1047</v>
      </c>
      <c r="D754" s="187" t="s">
        <v>151</v>
      </c>
      <c r="E754" s="188" t="s">
        <v>1048</v>
      </c>
      <c r="F754" s="189" t="s">
        <v>1049</v>
      </c>
      <c r="G754" s="190" t="s">
        <v>268</v>
      </c>
      <c r="H754" s="191">
        <v>1</v>
      </c>
      <c r="I754" s="192"/>
      <c r="J754" s="193">
        <f t="shared" si="30"/>
        <v>0</v>
      </c>
      <c r="K754" s="189" t="s">
        <v>174</v>
      </c>
      <c r="L754" s="60"/>
      <c r="M754" s="194" t="s">
        <v>21</v>
      </c>
      <c r="N754" s="195" t="s">
        <v>41</v>
      </c>
      <c r="O754" s="41"/>
      <c r="P754" s="196">
        <f t="shared" si="31"/>
        <v>0</v>
      </c>
      <c r="Q754" s="196">
        <v>2.5999999999999998E-4</v>
      </c>
      <c r="R754" s="196">
        <f t="shared" si="32"/>
        <v>2.5999999999999998E-4</v>
      </c>
      <c r="S754" s="196">
        <v>0</v>
      </c>
      <c r="T754" s="197">
        <f t="shared" si="33"/>
        <v>0</v>
      </c>
      <c r="AR754" s="23" t="s">
        <v>244</v>
      </c>
      <c r="AT754" s="23" t="s">
        <v>151</v>
      </c>
      <c r="AU754" s="23" t="s">
        <v>82</v>
      </c>
      <c r="AY754" s="23" t="s">
        <v>149</v>
      </c>
      <c r="BE754" s="198">
        <f t="shared" si="34"/>
        <v>0</v>
      </c>
      <c r="BF754" s="198">
        <f t="shared" si="35"/>
        <v>0</v>
      </c>
      <c r="BG754" s="198">
        <f t="shared" si="36"/>
        <v>0</v>
      </c>
      <c r="BH754" s="198">
        <f t="shared" si="37"/>
        <v>0</v>
      </c>
      <c r="BI754" s="198">
        <f t="shared" si="38"/>
        <v>0</v>
      </c>
      <c r="BJ754" s="23" t="s">
        <v>75</v>
      </c>
      <c r="BK754" s="198">
        <f t="shared" si="39"/>
        <v>0</v>
      </c>
      <c r="BL754" s="23" t="s">
        <v>244</v>
      </c>
      <c r="BM754" s="23" t="s">
        <v>1050</v>
      </c>
    </row>
    <row r="755" spans="2:65" s="1" customFormat="1" ht="31.5" customHeight="1">
      <c r="B755" s="40"/>
      <c r="C755" s="187" t="s">
        <v>1051</v>
      </c>
      <c r="D755" s="187" t="s">
        <v>151</v>
      </c>
      <c r="E755" s="188" t="s">
        <v>1052</v>
      </c>
      <c r="F755" s="189" t="s">
        <v>1053</v>
      </c>
      <c r="G755" s="190" t="s">
        <v>217</v>
      </c>
      <c r="H755" s="191">
        <v>5.7000000000000002E-2</v>
      </c>
      <c r="I755" s="192"/>
      <c r="J755" s="193">
        <f t="shared" si="30"/>
        <v>0</v>
      </c>
      <c r="K755" s="189" t="s">
        <v>174</v>
      </c>
      <c r="L755" s="60"/>
      <c r="M755" s="194" t="s">
        <v>21</v>
      </c>
      <c r="N755" s="195" t="s">
        <v>41</v>
      </c>
      <c r="O755" s="41"/>
      <c r="P755" s="196">
        <f t="shared" si="31"/>
        <v>0</v>
      </c>
      <c r="Q755" s="196">
        <v>0</v>
      </c>
      <c r="R755" s="196">
        <f t="shared" si="32"/>
        <v>0</v>
      </c>
      <c r="S755" s="196">
        <v>0</v>
      </c>
      <c r="T755" s="197">
        <f t="shared" si="33"/>
        <v>0</v>
      </c>
      <c r="AR755" s="23" t="s">
        <v>244</v>
      </c>
      <c r="AT755" s="23" t="s">
        <v>151</v>
      </c>
      <c r="AU755" s="23" t="s">
        <v>82</v>
      </c>
      <c r="AY755" s="23" t="s">
        <v>149</v>
      </c>
      <c r="BE755" s="198">
        <f t="shared" si="34"/>
        <v>0</v>
      </c>
      <c r="BF755" s="198">
        <f t="shared" si="35"/>
        <v>0</v>
      </c>
      <c r="BG755" s="198">
        <f t="shared" si="36"/>
        <v>0</v>
      </c>
      <c r="BH755" s="198">
        <f t="shared" si="37"/>
        <v>0</v>
      </c>
      <c r="BI755" s="198">
        <f t="shared" si="38"/>
        <v>0</v>
      </c>
      <c r="BJ755" s="23" t="s">
        <v>75</v>
      </c>
      <c r="BK755" s="198">
        <f t="shared" si="39"/>
        <v>0</v>
      </c>
      <c r="BL755" s="23" t="s">
        <v>244</v>
      </c>
      <c r="BM755" s="23" t="s">
        <v>1054</v>
      </c>
    </row>
    <row r="756" spans="2:65" s="10" customFormat="1" ht="29.85" customHeight="1">
      <c r="B756" s="170"/>
      <c r="C756" s="171"/>
      <c r="D756" s="184" t="s">
        <v>69</v>
      </c>
      <c r="E756" s="185" t="s">
        <v>1055</v>
      </c>
      <c r="F756" s="185" t="s">
        <v>1056</v>
      </c>
      <c r="G756" s="171"/>
      <c r="H756" s="171"/>
      <c r="I756" s="174"/>
      <c r="J756" s="186">
        <f>BK756</f>
        <v>0</v>
      </c>
      <c r="K756" s="171"/>
      <c r="L756" s="176"/>
      <c r="M756" s="177"/>
      <c r="N756" s="178"/>
      <c r="O756" s="178"/>
      <c r="P756" s="179">
        <f>SUM(P757:P767)</f>
        <v>0</v>
      </c>
      <c r="Q756" s="178"/>
      <c r="R756" s="179">
        <f>SUM(R757:R767)</f>
        <v>0.19930030000000001</v>
      </c>
      <c r="S756" s="178"/>
      <c r="T756" s="180">
        <f>SUM(T757:T767)</f>
        <v>0</v>
      </c>
      <c r="AR756" s="181" t="s">
        <v>82</v>
      </c>
      <c r="AT756" s="182" t="s">
        <v>69</v>
      </c>
      <c r="AU756" s="182" t="s">
        <v>75</v>
      </c>
      <c r="AY756" s="181" t="s">
        <v>149</v>
      </c>
      <c r="BK756" s="183">
        <f>SUM(BK757:BK767)</f>
        <v>0</v>
      </c>
    </row>
    <row r="757" spans="2:65" s="1" customFormat="1" ht="22.5" customHeight="1">
      <c r="B757" s="40"/>
      <c r="C757" s="187" t="s">
        <v>1057</v>
      </c>
      <c r="D757" s="187" t="s">
        <v>151</v>
      </c>
      <c r="E757" s="188" t="s">
        <v>1058</v>
      </c>
      <c r="F757" s="189" t="s">
        <v>1059</v>
      </c>
      <c r="G757" s="190" t="s">
        <v>927</v>
      </c>
      <c r="H757" s="191">
        <v>2</v>
      </c>
      <c r="I757" s="192"/>
      <c r="J757" s="193">
        <f t="shared" ref="J757:J767" si="40">ROUND(I757*H757,2)</f>
        <v>0</v>
      </c>
      <c r="K757" s="189" t="s">
        <v>262</v>
      </c>
      <c r="L757" s="60"/>
      <c r="M757" s="194" t="s">
        <v>21</v>
      </c>
      <c r="N757" s="195" t="s">
        <v>41</v>
      </c>
      <c r="O757" s="41"/>
      <c r="P757" s="196">
        <f t="shared" ref="P757:P767" si="41">O757*H757</f>
        <v>0</v>
      </c>
      <c r="Q757" s="196">
        <v>2.3230000000000001E-2</v>
      </c>
      <c r="R757" s="196">
        <f t="shared" ref="R757:R767" si="42">Q757*H757</f>
        <v>4.6460000000000001E-2</v>
      </c>
      <c r="S757" s="196">
        <v>0</v>
      </c>
      <c r="T757" s="197">
        <f t="shared" ref="T757:T767" si="43">S757*H757</f>
        <v>0</v>
      </c>
      <c r="AR757" s="23" t="s">
        <v>244</v>
      </c>
      <c r="AT757" s="23" t="s">
        <v>151</v>
      </c>
      <c r="AU757" s="23" t="s">
        <v>82</v>
      </c>
      <c r="AY757" s="23" t="s">
        <v>149</v>
      </c>
      <c r="BE757" s="198">
        <f t="shared" ref="BE757:BE767" si="44">IF(N757="základní",J757,0)</f>
        <v>0</v>
      </c>
      <c r="BF757" s="198">
        <f t="shared" ref="BF757:BF767" si="45">IF(N757="snížená",J757,0)</f>
        <v>0</v>
      </c>
      <c r="BG757" s="198">
        <f t="shared" ref="BG757:BG767" si="46">IF(N757="zákl. přenesená",J757,0)</f>
        <v>0</v>
      </c>
      <c r="BH757" s="198">
        <f t="shared" ref="BH757:BH767" si="47">IF(N757="sníž. přenesená",J757,0)</f>
        <v>0</v>
      </c>
      <c r="BI757" s="198">
        <f t="shared" ref="BI757:BI767" si="48">IF(N757="nulová",J757,0)</f>
        <v>0</v>
      </c>
      <c r="BJ757" s="23" t="s">
        <v>75</v>
      </c>
      <c r="BK757" s="198">
        <f t="shared" ref="BK757:BK767" si="49">ROUND(I757*H757,2)</f>
        <v>0</v>
      </c>
      <c r="BL757" s="23" t="s">
        <v>244</v>
      </c>
      <c r="BM757" s="23" t="s">
        <v>1060</v>
      </c>
    </row>
    <row r="758" spans="2:65" s="1" customFormat="1" ht="31.5" customHeight="1">
      <c r="B758" s="40"/>
      <c r="C758" s="187" t="s">
        <v>1061</v>
      </c>
      <c r="D758" s="187" t="s">
        <v>151</v>
      </c>
      <c r="E758" s="188" t="s">
        <v>1062</v>
      </c>
      <c r="F758" s="189" t="s">
        <v>1063</v>
      </c>
      <c r="G758" s="190" t="s">
        <v>927</v>
      </c>
      <c r="H758" s="191">
        <v>2</v>
      </c>
      <c r="I758" s="192"/>
      <c r="J758" s="193">
        <f t="shared" si="40"/>
        <v>0</v>
      </c>
      <c r="K758" s="189" t="s">
        <v>262</v>
      </c>
      <c r="L758" s="60"/>
      <c r="M758" s="194" t="s">
        <v>21</v>
      </c>
      <c r="N758" s="195" t="s">
        <v>41</v>
      </c>
      <c r="O758" s="41"/>
      <c r="P758" s="196">
        <f t="shared" si="41"/>
        <v>0</v>
      </c>
      <c r="Q758" s="196">
        <v>1.9390000000000001E-2</v>
      </c>
      <c r="R758" s="196">
        <f t="shared" si="42"/>
        <v>3.8780000000000002E-2</v>
      </c>
      <c r="S758" s="196">
        <v>0</v>
      </c>
      <c r="T758" s="197">
        <f t="shared" si="43"/>
        <v>0</v>
      </c>
      <c r="AR758" s="23" t="s">
        <v>244</v>
      </c>
      <c r="AT758" s="23" t="s">
        <v>151</v>
      </c>
      <c r="AU758" s="23" t="s">
        <v>82</v>
      </c>
      <c r="AY758" s="23" t="s">
        <v>149</v>
      </c>
      <c r="BE758" s="198">
        <f t="shared" si="44"/>
        <v>0</v>
      </c>
      <c r="BF758" s="198">
        <f t="shared" si="45"/>
        <v>0</v>
      </c>
      <c r="BG758" s="198">
        <f t="shared" si="46"/>
        <v>0</v>
      </c>
      <c r="BH758" s="198">
        <f t="shared" si="47"/>
        <v>0</v>
      </c>
      <c r="BI758" s="198">
        <f t="shared" si="48"/>
        <v>0</v>
      </c>
      <c r="BJ758" s="23" t="s">
        <v>75</v>
      </c>
      <c r="BK758" s="198">
        <f t="shared" si="49"/>
        <v>0</v>
      </c>
      <c r="BL758" s="23" t="s">
        <v>244</v>
      </c>
      <c r="BM758" s="23" t="s">
        <v>1064</v>
      </c>
    </row>
    <row r="759" spans="2:65" s="1" customFormat="1" ht="31.5" customHeight="1">
      <c r="B759" s="40"/>
      <c r="C759" s="187" t="s">
        <v>1065</v>
      </c>
      <c r="D759" s="187" t="s">
        <v>151</v>
      </c>
      <c r="E759" s="188" t="s">
        <v>1066</v>
      </c>
      <c r="F759" s="189" t="s">
        <v>1067</v>
      </c>
      <c r="G759" s="190" t="s">
        <v>927</v>
      </c>
      <c r="H759" s="191">
        <v>4</v>
      </c>
      <c r="I759" s="192"/>
      <c r="J759" s="193">
        <f t="shared" si="40"/>
        <v>0</v>
      </c>
      <c r="K759" s="189" t="s">
        <v>262</v>
      </c>
      <c r="L759" s="60"/>
      <c r="M759" s="194" t="s">
        <v>21</v>
      </c>
      <c r="N759" s="195" t="s">
        <v>41</v>
      </c>
      <c r="O759" s="41"/>
      <c r="P759" s="196">
        <f t="shared" si="41"/>
        <v>0</v>
      </c>
      <c r="Q759" s="196">
        <v>1.4760000000000001E-2</v>
      </c>
      <c r="R759" s="196">
        <f t="shared" si="42"/>
        <v>5.9040000000000002E-2</v>
      </c>
      <c r="S759" s="196">
        <v>0</v>
      </c>
      <c r="T759" s="197">
        <f t="shared" si="43"/>
        <v>0</v>
      </c>
      <c r="AR759" s="23" t="s">
        <v>244</v>
      </c>
      <c r="AT759" s="23" t="s">
        <v>151</v>
      </c>
      <c r="AU759" s="23" t="s">
        <v>82</v>
      </c>
      <c r="AY759" s="23" t="s">
        <v>149</v>
      </c>
      <c r="BE759" s="198">
        <f t="shared" si="44"/>
        <v>0</v>
      </c>
      <c r="BF759" s="198">
        <f t="shared" si="45"/>
        <v>0</v>
      </c>
      <c r="BG759" s="198">
        <f t="shared" si="46"/>
        <v>0</v>
      </c>
      <c r="BH759" s="198">
        <f t="shared" si="47"/>
        <v>0</v>
      </c>
      <c r="BI759" s="198">
        <f t="shared" si="48"/>
        <v>0</v>
      </c>
      <c r="BJ759" s="23" t="s">
        <v>75</v>
      </c>
      <c r="BK759" s="198">
        <f t="shared" si="49"/>
        <v>0</v>
      </c>
      <c r="BL759" s="23" t="s">
        <v>244</v>
      </c>
      <c r="BM759" s="23" t="s">
        <v>1068</v>
      </c>
    </row>
    <row r="760" spans="2:65" s="1" customFormat="1" ht="31.5" customHeight="1">
      <c r="B760" s="40"/>
      <c r="C760" s="187" t="s">
        <v>1069</v>
      </c>
      <c r="D760" s="187" t="s">
        <v>151</v>
      </c>
      <c r="E760" s="188" t="s">
        <v>1070</v>
      </c>
      <c r="F760" s="189" t="s">
        <v>1071</v>
      </c>
      <c r="G760" s="190" t="s">
        <v>927</v>
      </c>
      <c r="H760" s="191">
        <v>2</v>
      </c>
      <c r="I760" s="192"/>
      <c r="J760" s="193">
        <f t="shared" si="40"/>
        <v>0</v>
      </c>
      <c r="K760" s="189" t="s">
        <v>262</v>
      </c>
      <c r="L760" s="60"/>
      <c r="M760" s="194" t="s">
        <v>21</v>
      </c>
      <c r="N760" s="195" t="s">
        <v>41</v>
      </c>
      <c r="O760" s="41"/>
      <c r="P760" s="196">
        <f t="shared" si="41"/>
        <v>0</v>
      </c>
      <c r="Q760" s="196">
        <v>1.034E-2</v>
      </c>
      <c r="R760" s="196">
        <f t="shared" si="42"/>
        <v>2.068E-2</v>
      </c>
      <c r="S760" s="196">
        <v>0</v>
      </c>
      <c r="T760" s="197">
        <f t="shared" si="43"/>
        <v>0</v>
      </c>
      <c r="AR760" s="23" t="s">
        <v>244</v>
      </c>
      <c r="AT760" s="23" t="s">
        <v>151</v>
      </c>
      <c r="AU760" s="23" t="s">
        <v>82</v>
      </c>
      <c r="AY760" s="23" t="s">
        <v>149</v>
      </c>
      <c r="BE760" s="198">
        <f t="shared" si="44"/>
        <v>0</v>
      </c>
      <c r="BF760" s="198">
        <f t="shared" si="45"/>
        <v>0</v>
      </c>
      <c r="BG760" s="198">
        <f t="shared" si="46"/>
        <v>0</v>
      </c>
      <c r="BH760" s="198">
        <f t="shared" si="47"/>
        <v>0</v>
      </c>
      <c r="BI760" s="198">
        <f t="shared" si="48"/>
        <v>0</v>
      </c>
      <c r="BJ760" s="23" t="s">
        <v>75</v>
      </c>
      <c r="BK760" s="198">
        <f t="shared" si="49"/>
        <v>0</v>
      </c>
      <c r="BL760" s="23" t="s">
        <v>244</v>
      </c>
      <c r="BM760" s="23" t="s">
        <v>1072</v>
      </c>
    </row>
    <row r="761" spans="2:65" s="1" customFormat="1" ht="31.5" customHeight="1">
      <c r="B761" s="40"/>
      <c r="C761" s="187" t="s">
        <v>1073</v>
      </c>
      <c r="D761" s="187" t="s">
        <v>151</v>
      </c>
      <c r="E761" s="188" t="s">
        <v>1074</v>
      </c>
      <c r="F761" s="189" t="s">
        <v>1075</v>
      </c>
      <c r="G761" s="190" t="s">
        <v>927</v>
      </c>
      <c r="H761" s="191">
        <v>1</v>
      </c>
      <c r="I761" s="192"/>
      <c r="J761" s="193">
        <f t="shared" si="40"/>
        <v>0</v>
      </c>
      <c r="K761" s="189" t="s">
        <v>262</v>
      </c>
      <c r="L761" s="60"/>
      <c r="M761" s="194" t="s">
        <v>21</v>
      </c>
      <c r="N761" s="195" t="s">
        <v>41</v>
      </c>
      <c r="O761" s="41"/>
      <c r="P761" s="196">
        <f t="shared" si="41"/>
        <v>0</v>
      </c>
      <c r="Q761" s="196">
        <v>1.47E-2</v>
      </c>
      <c r="R761" s="196">
        <f t="shared" si="42"/>
        <v>1.47E-2</v>
      </c>
      <c r="S761" s="196">
        <v>0</v>
      </c>
      <c r="T761" s="197">
        <f t="shared" si="43"/>
        <v>0</v>
      </c>
      <c r="AR761" s="23" t="s">
        <v>244</v>
      </c>
      <c r="AT761" s="23" t="s">
        <v>151</v>
      </c>
      <c r="AU761" s="23" t="s">
        <v>82</v>
      </c>
      <c r="AY761" s="23" t="s">
        <v>149</v>
      </c>
      <c r="BE761" s="198">
        <f t="shared" si="44"/>
        <v>0</v>
      </c>
      <c r="BF761" s="198">
        <f t="shared" si="45"/>
        <v>0</v>
      </c>
      <c r="BG761" s="198">
        <f t="shared" si="46"/>
        <v>0</v>
      </c>
      <c r="BH761" s="198">
        <f t="shared" si="47"/>
        <v>0</v>
      </c>
      <c r="BI761" s="198">
        <f t="shared" si="48"/>
        <v>0</v>
      </c>
      <c r="BJ761" s="23" t="s">
        <v>75</v>
      </c>
      <c r="BK761" s="198">
        <f t="shared" si="49"/>
        <v>0</v>
      </c>
      <c r="BL761" s="23" t="s">
        <v>244</v>
      </c>
      <c r="BM761" s="23" t="s">
        <v>1076</v>
      </c>
    </row>
    <row r="762" spans="2:65" s="1" customFormat="1" ht="22.5" customHeight="1">
      <c r="B762" s="40"/>
      <c r="C762" s="187" t="s">
        <v>1077</v>
      </c>
      <c r="D762" s="187" t="s">
        <v>151</v>
      </c>
      <c r="E762" s="188" t="s">
        <v>1078</v>
      </c>
      <c r="F762" s="189" t="s">
        <v>1079</v>
      </c>
      <c r="G762" s="190" t="s">
        <v>927</v>
      </c>
      <c r="H762" s="191">
        <v>10</v>
      </c>
      <c r="I762" s="192"/>
      <c r="J762" s="193">
        <f t="shared" si="40"/>
        <v>0</v>
      </c>
      <c r="K762" s="189" t="s">
        <v>174</v>
      </c>
      <c r="L762" s="60"/>
      <c r="M762" s="194" t="s">
        <v>21</v>
      </c>
      <c r="N762" s="195" t="s">
        <v>41</v>
      </c>
      <c r="O762" s="41"/>
      <c r="P762" s="196">
        <f t="shared" si="41"/>
        <v>0</v>
      </c>
      <c r="Q762" s="196">
        <v>2.9999999999999997E-4</v>
      </c>
      <c r="R762" s="196">
        <f t="shared" si="42"/>
        <v>2.9999999999999996E-3</v>
      </c>
      <c r="S762" s="196">
        <v>0</v>
      </c>
      <c r="T762" s="197">
        <f t="shared" si="43"/>
        <v>0</v>
      </c>
      <c r="AR762" s="23" t="s">
        <v>244</v>
      </c>
      <c r="AT762" s="23" t="s">
        <v>151</v>
      </c>
      <c r="AU762" s="23" t="s">
        <v>82</v>
      </c>
      <c r="AY762" s="23" t="s">
        <v>149</v>
      </c>
      <c r="BE762" s="198">
        <f t="shared" si="44"/>
        <v>0</v>
      </c>
      <c r="BF762" s="198">
        <f t="shared" si="45"/>
        <v>0</v>
      </c>
      <c r="BG762" s="198">
        <f t="shared" si="46"/>
        <v>0</v>
      </c>
      <c r="BH762" s="198">
        <f t="shared" si="47"/>
        <v>0</v>
      </c>
      <c r="BI762" s="198">
        <f t="shared" si="48"/>
        <v>0</v>
      </c>
      <c r="BJ762" s="23" t="s">
        <v>75</v>
      </c>
      <c r="BK762" s="198">
        <f t="shared" si="49"/>
        <v>0</v>
      </c>
      <c r="BL762" s="23" t="s">
        <v>244</v>
      </c>
      <c r="BM762" s="23" t="s">
        <v>1080</v>
      </c>
    </row>
    <row r="763" spans="2:65" s="1" customFormat="1" ht="22.5" customHeight="1">
      <c r="B763" s="40"/>
      <c r="C763" s="187" t="s">
        <v>1081</v>
      </c>
      <c r="D763" s="187" t="s">
        <v>151</v>
      </c>
      <c r="E763" s="188" t="s">
        <v>1082</v>
      </c>
      <c r="F763" s="189" t="s">
        <v>1083</v>
      </c>
      <c r="G763" s="190" t="s">
        <v>927</v>
      </c>
      <c r="H763" s="191">
        <v>2</v>
      </c>
      <c r="I763" s="192"/>
      <c r="J763" s="193">
        <f t="shared" si="40"/>
        <v>0</v>
      </c>
      <c r="K763" s="189" t="s">
        <v>262</v>
      </c>
      <c r="L763" s="60"/>
      <c r="M763" s="194" t="s">
        <v>21</v>
      </c>
      <c r="N763" s="195" t="s">
        <v>41</v>
      </c>
      <c r="O763" s="41"/>
      <c r="P763" s="196">
        <f t="shared" si="41"/>
        <v>0</v>
      </c>
      <c r="Q763" s="196">
        <v>1.9000000000000001E-4</v>
      </c>
      <c r="R763" s="196">
        <f t="shared" si="42"/>
        <v>3.8000000000000002E-4</v>
      </c>
      <c r="S763" s="196">
        <v>0</v>
      </c>
      <c r="T763" s="197">
        <f t="shared" si="43"/>
        <v>0</v>
      </c>
      <c r="AR763" s="23" t="s">
        <v>244</v>
      </c>
      <c r="AT763" s="23" t="s">
        <v>151</v>
      </c>
      <c r="AU763" s="23" t="s">
        <v>82</v>
      </c>
      <c r="AY763" s="23" t="s">
        <v>149</v>
      </c>
      <c r="BE763" s="198">
        <f t="shared" si="44"/>
        <v>0</v>
      </c>
      <c r="BF763" s="198">
        <f t="shared" si="45"/>
        <v>0</v>
      </c>
      <c r="BG763" s="198">
        <f t="shared" si="46"/>
        <v>0</v>
      </c>
      <c r="BH763" s="198">
        <f t="shared" si="47"/>
        <v>0</v>
      </c>
      <c r="BI763" s="198">
        <f t="shared" si="48"/>
        <v>0</v>
      </c>
      <c r="BJ763" s="23" t="s">
        <v>75</v>
      </c>
      <c r="BK763" s="198">
        <f t="shared" si="49"/>
        <v>0</v>
      </c>
      <c r="BL763" s="23" t="s">
        <v>244</v>
      </c>
      <c r="BM763" s="23" t="s">
        <v>1084</v>
      </c>
    </row>
    <row r="764" spans="2:65" s="1" customFormat="1" ht="31.5" customHeight="1">
      <c r="B764" s="40"/>
      <c r="C764" s="187" t="s">
        <v>1085</v>
      </c>
      <c r="D764" s="187" t="s">
        <v>151</v>
      </c>
      <c r="E764" s="188" t="s">
        <v>1086</v>
      </c>
      <c r="F764" s="189" t="s">
        <v>1087</v>
      </c>
      <c r="G764" s="190" t="s">
        <v>927</v>
      </c>
      <c r="H764" s="191">
        <v>1</v>
      </c>
      <c r="I764" s="192"/>
      <c r="J764" s="193">
        <f t="shared" si="40"/>
        <v>0</v>
      </c>
      <c r="K764" s="189" t="s">
        <v>174</v>
      </c>
      <c r="L764" s="60"/>
      <c r="M764" s="194" t="s">
        <v>21</v>
      </c>
      <c r="N764" s="195" t="s">
        <v>41</v>
      </c>
      <c r="O764" s="41"/>
      <c r="P764" s="196">
        <f t="shared" si="41"/>
        <v>0</v>
      </c>
      <c r="Q764" s="196">
        <v>1.8E-3</v>
      </c>
      <c r="R764" s="196">
        <f t="shared" si="42"/>
        <v>1.8E-3</v>
      </c>
      <c r="S764" s="196">
        <v>0</v>
      </c>
      <c r="T764" s="197">
        <f t="shared" si="43"/>
        <v>0</v>
      </c>
      <c r="AR764" s="23" t="s">
        <v>244</v>
      </c>
      <c r="AT764" s="23" t="s">
        <v>151</v>
      </c>
      <c r="AU764" s="23" t="s">
        <v>82</v>
      </c>
      <c r="AY764" s="23" t="s">
        <v>149</v>
      </c>
      <c r="BE764" s="198">
        <f t="shared" si="44"/>
        <v>0</v>
      </c>
      <c r="BF764" s="198">
        <f t="shared" si="45"/>
        <v>0</v>
      </c>
      <c r="BG764" s="198">
        <f t="shared" si="46"/>
        <v>0</v>
      </c>
      <c r="BH764" s="198">
        <f t="shared" si="47"/>
        <v>0</v>
      </c>
      <c r="BI764" s="198">
        <f t="shared" si="48"/>
        <v>0</v>
      </c>
      <c r="BJ764" s="23" t="s">
        <v>75</v>
      </c>
      <c r="BK764" s="198">
        <f t="shared" si="49"/>
        <v>0</v>
      </c>
      <c r="BL764" s="23" t="s">
        <v>244</v>
      </c>
      <c r="BM764" s="23" t="s">
        <v>1088</v>
      </c>
    </row>
    <row r="765" spans="2:65" s="1" customFormat="1" ht="22.5" customHeight="1">
      <c r="B765" s="40"/>
      <c r="C765" s="187" t="s">
        <v>1089</v>
      </c>
      <c r="D765" s="187" t="s">
        <v>151</v>
      </c>
      <c r="E765" s="188" t="s">
        <v>1090</v>
      </c>
      <c r="F765" s="189" t="s">
        <v>1091</v>
      </c>
      <c r="G765" s="190" t="s">
        <v>927</v>
      </c>
      <c r="H765" s="191">
        <v>4</v>
      </c>
      <c r="I765" s="192"/>
      <c r="J765" s="193">
        <f t="shared" si="40"/>
        <v>0</v>
      </c>
      <c r="K765" s="189" t="s">
        <v>262</v>
      </c>
      <c r="L765" s="60"/>
      <c r="M765" s="194" t="s">
        <v>21</v>
      </c>
      <c r="N765" s="195" t="s">
        <v>41</v>
      </c>
      <c r="O765" s="41"/>
      <c r="P765" s="196">
        <f t="shared" si="41"/>
        <v>0</v>
      </c>
      <c r="Q765" s="196">
        <v>1.8E-3</v>
      </c>
      <c r="R765" s="196">
        <f t="shared" si="42"/>
        <v>7.1999999999999998E-3</v>
      </c>
      <c r="S765" s="196">
        <v>0</v>
      </c>
      <c r="T765" s="197">
        <f t="shared" si="43"/>
        <v>0</v>
      </c>
      <c r="AR765" s="23" t="s">
        <v>244</v>
      </c>
      <c r="AT765" s="23" t="s">
        <v>151</v>
      </c>
      <c r="AU765" s="23" t="s">
        <v>82</v>
      </c>
      <c r="AY765" s="23" t="s">
        <v>149</v>
      </c>
      <c r="BE765" s="198">
        <f t="shared" si="44"/>
        <v>0</v>
      </c>
      <c r="BF765" s="198">
        <f t="shared" si="45"/>
        <v>0</v>
      </c>
      <c r="BG765" s="198">
        <f t="shared" si="46"/>
        <v>0</v>
      </c>
      <c r="BH765" s="198">
        <f t="shared" si="47"/>
        <v>0</v>
      </c>
      <c r="BI765" s="198">
        <f t="shared" si="48"/>
        <v>0</v>
      </c>
      <c r="BJ765" s="23" t="s">
        <v>75</v>
      </c>
      <c r="BK765" s="198">
        <f t="shared" si="49"/>
        <v>0</v>
      </c>
      <c r="BL765" s="23" t="s">
        <v>244</v>
      </c>
      <c r="BM765" s="23" t="s">
        <v>1092</v>
      </c>
    </row>
    <row r="766" spans="2:65" s="1" customFormat="1" ht="22.5" customHeight="1">
      <c r="B766" s="40"/>
      <c r="C766" s="187" t="s">
        <v>1093</v>
      </c>
      <c r="D766" s="187" t="s">
        <v>151</v>
      </c>
      <c r="E766" s="188" t="s">
        <v>1094</v>
      </c>
      <c r="F766" s="189" t="s">
        <v>1095</v>
      </c>
      <c r="G766" s="190" t="s">
        <v>927</v>
      </c>
      <c r="H766" s="191">
        <v>3</v>
      </c>
      <c r="I766" s="192"/>
      <c r="J766" s="193">
        <f t="shared" si="40"/>
        <v>0</v>
      </c>
      <c r="K766" s="189" t="s">
        <v>174</v>
      </c>
      <c r="L766" s="60"/>
      <c r="M766" s="194" t="s">
        <v>21</v>
      </c>
      <c r="N766" s="195" t="s">
        <v>41</v>
      </c>
      <c r="O766" s="41"/>
      <c r="P766" s="196">
        <f t="shared" si="41"/>
        <v>0</v>
      </c>
      <c r="Q766" s="196">
        <v>2.4201000000000001E-3</v>
      </c>
      <c r="R766" s="196">
        <f t="shared" si="42"/>
        <v>7.2603000000000008E-3</v>
      </c>
      <c r="S766" s="196">
        <v>0</v>
      </c>
      <c r="T766" s="197">
        <f t="shared" si="43"/>
        <v>0</v>
      </c>
      <c r="AR766" s="23" t="s">
        <v>244</v>
      </c>
      <c r="AT766" s="23" t="s">
        <v>151</v>
      </c>
      <c r="AU766" s="23" t="s">
        <v>82</v>
      </c>
      <c r="AY766" s="23" t="s">
        <v>149</v>
      </c>
      <c r="BE766" s="198">
        <f t="shared" si="44"/>
        <v>0</v>
      </c>
      <c r="BF766" s="198">
        <f t="shared" si="45"/>
        <v>0</v>
      </c>
      <c r="BG766" s="198">
        <f t="shared" si="46"/>
        <v>0</v>
      </c>
      <c r="BH766" s="198">
        <f t="shared" si="47"/>
        <v>0</v>
      </c>
      <c r="BI766" s="198">
        <f t="shared" si="48"/>
        <v>0</v>
      </c>
      <c r="BJ766" s="23" t="s">
        <v>75</v>
      </c>
      <c r="BK766" s="198">
        <f t="shared" si="49"/>
        <v>0</v>
      </c>
      <c r="BL766" s="23" t="s">
        <v>244</v>
      </c>
      <c r="BM766" s="23" t="s">
        <v>1096</v>
      </c>
    </row>
    <row r="767" spans="2:65" s="1" customFormat="1" ht="31.5" customHeight="1">
      <c r="B767" s="40"/>
      <c r="C767" s="187" t="s">
        <v>1097</v>
      </c>
      <c r="D767" s="187" t="s">
        <v>151</v>
      </c>
      <c r="E767" s="188" t="s">
        <v>1098</v>
      </c>
      <c r="F767" s="189" t="s">
        <v>1099</v>
      </c>
      <c r="G767" s="190" t="s">
        <v>217</v>
      </c>
      <c r="H767" s="191">
        <v>0.19900000000000001</v>
      </c>
      <c r="I767" s="192"/>
      <c r="J767" s="193">
        <f t="shared" si="40"/>
        <v>0</v>
      </c>
      <c r="K767" s="189" t="s">
        <v>174</v>
      </c>
      <c r="L767" s="60"/>
      <c r="M767" s="194" t="s">
        <v>21</v>
      </c>
      <c r="N767" s="195" t="s">
        <v>41</v>
      </c>
      <c r="O767" s="41"/>
      <c r="P767" s="196">
        <f t="shared" si="41"/>
        <v>0</v>
      </c>
      <c r="Q767" s="196">
        <v>0</v>
      </c>
      <c r="R767" s="196">
        <f t="shared" si="42"/>
        <v>0</v>
      </c>
      <c r="S767" s="196">
        <v>0</v>
      </c>
      <c r="T767" s="197">
        <f t="shared" si="43"/>
        <v>0</v>
      </c>
      <c r="AR767" s="23" t="s">
        <v>244</v>
      </c>
      <c r="AT767" s="23" t="s">
        <v>151</v>
      </c>
      <c r="AU767" s="23" t="s">
        <v>82</v>
      </c>
      <c r="AY767" s="23" t="s">
        <v>149</v>
      </c>
      <c r="BE767" s="198">
        <f t="shared" si="44"/>
        <v>0</v>
      </c>
      <c r="BF767" s="198">
        <f t="shared" si="45"/>
        <v>0</v>
      </c>
      <c r="BG767" s="198">
        <f t="shared" si="46"/>
        <v>0</v>
      </c>
      <c r="BH767" s="198">
        <f t="shared" si="47"/>
        <v>0</v>
      </c>
      <c r="BI767" s="198">
        <f t="shared" si="48"/>
        <v>0</v>
      </c>
      <c r="BJ767" s="23" t="s">
        <v>75</v>
      </c>
      <c r="BK767" s="198">
        <f t="shared" si="49"/>
        <v>0</v>
      </c>
      <c r="BL767" s="23" t="s">
        <v>244</v>
      </c>
      <c r="BM767" s="23" t="s">
        <v>1100</v>
      </c>
    </row>
    <row r="768" spans="2:65" s="10" customFormat="1" ht="29.85" customHeight="1">
      <c r="B768" s="170"/>
      <c r="C768" s="171"/>
      <c r="D768" s="184" t="s">
        <v>69</v>
      </c>
      <c r="E768" s="185" t="s">
        <v>1101</v>
      </c>
      <c r="F768" s="185" t="s">
        <v>1102</v>
      </c>
      <c r="G768" s="171"/>
      <c r="H768" s="171"/>
      <c r="I768" s="174"/>
      <c r="J768" s="186">
        <f>BK768</f>
        <v>0</v>
      </c>
      <c r="K768" s="171"/>
      <c r="L768" s="176"/>
      <c r="M768" s="177"/>
      <c r="N768" s="178"/>
      <c r="O768" s="178"/>
      <c r="P768" s="179">
        <f>P769</f>
        <v>0</v>
      </c>
      <c r="Q768" s="178"/>
      <c r="R768" s="179">
        <f>R769</f>
        <v>0</v>
      </c>
      <c r="S768" s="178"/>
      <c r="T768" s="180">
        <f>T769</f>
        <v>0</v>
      </c>
      <c r="AR768" s="181" t="s">
        <v>82</v>
      </c>
      <c r="AT768" s="182" t="s">
        <v>69</v>
      </c>
      <c r="AU768" s="182" t="s">
        <v>75</v>
      </c>
      <c r="AY768" s="181" t="s">
        <v>149</v>
      </c>
      <c r="BK768" s="183">
        <f>BK769</f>
        <v>0</v>
      </c>
    </row>
    <row r="769" spans="2:65" s="1" customFormat="1" ht="31.5" customHeight="1">
      <c r="B769" s="40"/>
      <c r="C769" s="187" t="s">
        <v>1103</v>
      </c>
      <c r="D769" s="187" t="s">
        <v>151</v>
      </c>
      <c r="E769" s="188" t="s">
        <v>1104</v>
      </c>
      <c r="F769" s="189" t="s">
        <v>1105</v>
      </c>
      <c r="G769" s="190" t="s">
        <v>927</v>
      </c>
      <c r="H769" s="191">
        <v>0</v>
      </c>
      <c r="I769" s="192"/>
      <c r="J769" s="193">
        <f>ROUND(I769*H769,2)</f>
        <v>0</v>
      </c>
      <c r="K769" s="189" t="s">
        <v>262</v>
      </c>
      <c r="L769" s="60"/>
      <c r="M769" s="194" t="s">
        <v>21</v>
      </c>
      <c r="N769" s="195" t="s">
        <v>41</v>
      </c>
      <c r="O769" s="41"/>
      <c r="P769" s="196">
        <f>O769*H769</f>
        <v>0</v>
      </c>
      <c r="Q769" s="196">
        <v>1.865E-2</v>
      </c>
      <c r="R769" s="196">
        <f>Q769*H769</f>
        <v>0</v>
      </c>
      <c r="S769" s="196">
        <v>0</v>
      </c>
      <c r="T769" s="197">
        <f>S769*H769</f>
        <v>0</v>
      </c>
      <c r="AR769" s="23" t="s">
        <v>244</v>
      </c>
      <c r="AT769" s="23" t="s">
        <v>151</v>
      </c>
      <c r="AU769" s="23" t="s">
        <v>82</v>
      </c>
      <c r="AY769" s="23" t="s">
        <v>149</v>
      </c>
      <c r="BE769" s="198">
        <f>IF(N769="základní",J769,0)</f>
        <v>0</v>
      </c>
      <c r="BF769" s="198">
        <f>IF(N769="snížená",J769,0)</f>
        <v>0</v>
      </c>
      <c r="BG769" s="198">
        <f>IF(N769="zákl. přenesená",J769,0)</f>
        <v>0</v>
      </c>
      <c r="BH769" s="198">
        <f>IF(N769="sníž. přenesená",J769,0)</f>
        <v>0</v>
      </c>
      <c r="BI769" s="198">
        <f>IF(N769="nulová",J769,0)</f>
        <v>0</v>
      </c>
      <c r="BJ769" s="23" t="s">
        <v>75</v>
      </c>
      <c r="BK769" s="198">
        <f>ROUND(I769*H769,2)</f>
        <v>0</v>
      </c>
      <c r="BL769" s="23" t="s">
        <v>244</v>
      </c>
      <c r="BM769" s="23" t="s">
        <v>1106</v>
      </c>
    </row>
    <row r="770" spans="2:65" s="10" customFormat="1" ht="29.85" customHeight="1">
      <c r="B770" s="170"/>
      <c r="C770" s="171"/>
      <c r="D770" s="184" t="s">
        <v>69</v>
      </c>
      <c r="E770" s="185" t="s">
        <v>1107</v>
      </c>
      <c r="F770" s="185" t="s">
        <v>1108</v>
      </c>
      <c r="G770" s="171"/>
      <c r="H770" s="171"/>
      <c r="I770" s="174"/>
      <c r="J770" s="186">
        <f>BK770</f>
        <v>0</v>
      </c>
      <c r="K770" s="171"/>
      <c r="L770" s="176"/>
      <c r="M770" s="177"/>
      <c r="N770" s="178"/>
      <c r="O770" s="178"/>
      <c r="P770" s="179">
        <f>SUM(P771:P788)</f>
        <v>0</v>
      </c>
      <c r="Q770" s="178"/>
      <c r="R770" s="179">
        <f>SUM(R771:R788)</f>
        <v>5.4550000000000001E-2</v>
      </c>
      <c r="S770" s="178"/>
      <c r="T770" s="180">
        <f>SUM(T771:T788)</f>
        <v>0</v>
      </c>
      <c r="AR770" s="181" t="s">
        <v>82</v>
      </c>
      <c r="AT770" s="182" t="s">
        <v>69</v>
      </c>
      <c r="AU770" s="182" t="s">
        <v>75</v>
      </c>
      <c r="AY770" s="181" t="s">
        <v>149</v>
      </c>
      <c r="BK770" s="183">
        <f>SUM(BK771:BK788)</f>
        <v>0</v>
      </c>
    </row>
    <row r="771" spans="2:65" s="1" customFormat="1" ht="22.5" customHeight="1">
      <c r="B771" s="40"/>
      <c r="C771" s="187" t="s">
        <v>1109</v>
      </c>
      <c r="D771" s="187" t="s">
        <v>151</v>
      </c>
      <c r="E771" s="188" t="s">
        <v>1110</v>
      </c>
      <c r="F771" s="189" t="s">
        <v>1111</v>
      </c>
      <c r="G771" s="190" t="s">
        <v>1112</v>
      </c>
      <c r="H771" s="191">
        <v>24</v>
      </c>
      <c r="I771" s="192"/>
      <c r="J771" s="193">
        <f>ROUND(I771*H771,2)</f>
        <v>0</v>
      </c>
      <c r="K771" s="189" t="s">
        <v>21</v>
      </c>
      <c r="L771" s="60"/>
      <c r="M771" s="194" t="s">
        <v>21</v>
      </c>
      <c r="N771" s="195" t="s">
        <v>41</v>
      </c>
      <c r="O771" s="41"/>
      <c r="P771" s="196">
        <f>O771*H771</f>
        <v>0</v>
      </c>
      <c r="Q771" s="196">
        <v>0</v>
      </c>
      <c r="R771" s="196">
        <f>Q771*H771</f>
        <v>0</v>
      </c>
      <c r="S771" s="196">
        <v>0</v>
      </c>
      <c r="T771" s="197">
        <f>S771*H771</f>
        <v>0</v>
      </c>
      <c r="AR771" s="23" t="s">
        <v>244</v>
      </c>
      <c r="AT771" s="23" t="s">
        <v>151</v>
      </c>
      <c r="AU771" s="23" t="s">
        <v>82</v>
      </c>
      <c r="AY771" s="23" t="s">
        <v>149</v>
      </c>
      <c r="BE771" s="198">
        <f>IF(N771="základní",J771,0)</f>
        <v>0</v>
      </c>
      <c r="BF771" s="198">
        <f>IF(N771="snížená",J771,0)</f>
        <v>0</v>
      </c>
      <c r="BG771" s="198">
        <f>IF(N771="zákl. přenesená",J771,0)</f>
        <v>0</v>
      </c>
      <c r="BH771" s="198">
        <f>IF(N771="sníž. přenesená",J771,0)</f>
        <v>0</v>
      </c>
      <c r="BI771" s="198">
        <f>IF(N771="nulová",J771,0)</f>
        <v>0</v>
      </c>
      <c r="BJ771" s="23" t="s">
        <v>75</v>
      </c>
      <c r="BK771" s="198">
        <f>ROUND(I771*H771,2)</f>
        <v>0</v>
      </c>
      <c r="BL771" s="23" t="s">
        <v>244</v>
      </c>
      <c r="BM771" s="23" t="s">
        <v>1113</v>
      </c>
    </row>
    <row r="772" spans="2:65" s="1" customFormat="1" ht="22.5" customHeight="1">
      <c r="B772" s="40"/>
      <c r="C772" s="187" t="s">
        <v>1114</v>
      </c>
      <c r="D772" s="187" t="s">
        <v>151</v>
      </c>
      <c r="E772" s="188" t="s">
        <v>1115</v>
      </c>
      <c r="F772" s="189" t="s">
        <v>1111</v>
      </c>
      <c r="G772" s="190" t="s">
        <v>1116</v>
      </c>
      <c r="H772" s="191">
        <v>1</v>
      </c>
      <c r="I772" s="192"/>
      <c r="J772" s="193">
        <f>ROUND(I772*H772,2)</f>
        <v>0</v>
      </c>
      <c r="K772" s="189" t="s">
        <v>21</v>
      </c>
      <c r="L772" s="60"/>
      <c r="M772" s="194" t="s">
        <v>21</v>
      </c>
      <c r="N772" s="195" t="s">
        <v>41</v>
      </c>
      <c r="O772" s="41"/>
      <c r="P772" s="196">
        <f>O772*H772</f>
        <v>0</v>
      </c>
      <c r="Q772" s="196">
        <v>0</v>
      </c>
      <c r="R772" s="196">
        <f>Q772*H772</f>
        <v>0</v>
      </c>
      <c r="S772" s="196">
        <v>0</v>
      </c>
      <c r="T772" s="197">
        <f>S772*H772</f>
        <v>0</v>
      </c>
      <c r="AR772" s="23" t="s">
        <v>244</v>
      </c>
      <c r="AT772" s="23" t="s">
        <v>151</v>
      </c>
      <c r="AU772" s="23" t="s">
        <v>82</v>
      </c>
      <c r="AY772" s="23" t="s">
        <v>149</v>
      </c>
      <c r="BE772" s="198">
        <f>IF(N772="základní",J772,0)</f>
        <v>0</v>
      </c>
      <c r="BF772" s="198">
        <f>IF(N772="snížená",J772,0)</f>
        <v>0</v>
      </c>
      <c r="BG772" s="198">
        <f>IF(N772="zákl. přenesená",J772,0)</f>
        <v>0</v>
      </c>
      <c r="BH772" s="198">
        <f>IF(N772="sníž. přenesená",J772,0)</f>
        <v>0</v>
      </c>
      <c r="BI772" s="198">
        <f>IF(N772="nulová",J772,0)</f>
        <v>0</v>
      </c>
      <c r="BJ772" s="23" t="s">
        <v>75</v>
      </c>
      <c r="BK772" s="198">
        <f>ROUND(I772*H772,2)</f>
        <v>0</v>
      </c>
      <c r="BL772" s="23" t="s">
        <v>244</v>
      </c>
      <c r="BM772" s="23" t="s">
        <v>1117</v>
      </c>
    </row>
    <row r="773" spans="2:65" s="1" customFormat="1" ht="22.5" customHeight="1">
      <c r="B773" s="40"/>
      <c r="C773" s="187" t="s">
        <v>1118</v>
      </c>
      <c r="D773" s="187" t="s">
        <v>151</v>
      </c>
      <c r="E773" s="188" t="s">
        <v>1119</v>
      </c>
      <c r="F773" s="189" t="s">
        <v>1120</v>
      </c>
      <c r="G773" s="190" t="s">
        <v>1037</v>
      </c>
      <c r="H773" s="191">
        <v>1</v>
      </c>
      <c r="I773" s="192"/>
      <c r="J773" s="193">
        <f>ROUND(I773*H773,2)</f>
        <v>0</v>
      </c>
      <c r="K773" s="189" t="s">
        <v>21</v>
      </c>
      <c r="L773" s="60"/>
      <c r="M773" s="194" t="s">
        <v>21</v>
      </c>
      <c r="N773" s="195" t="s">
        <v>41</v>
      </c>
      <c r="O773" s="41"/>
      <c r="P773" s="196">
        <f>O773*H773</f>
        <v>0</v>
      </c>
      <c r="Q773" s="196">
        <v>0</v>
      </c>
      <c r="R773" s="196">
        <f>Q773*H773</f>
        <v>0</v>
      </c>
      <c r="S773" s="196">
        <v>0</v>
      </c>
      <c r="T773" s="197">
        <f>S773*H773</f>
        <v>0</v>
      </c>
      <c r="AR773" s="23" t="s">
        <v>244</v>
      </c>
      <c r="AT773" s="23" t="s">
        <v>151</v>
      </c>
      <c r="AU773" s="23" t="s">
        <v>82</v>
      </c>
      <c r="AY773" s="23" t="s">
        <v>149</v>
      </c>
      <c r="BE773" s="198">
        <f>IF(N773="základní",J773,0)</f>
        <v>0</v>
      </c>
      <c r="BF773" s="198">
        <f>IF(N773="snížená",J773,0)</f>
        <v>0</v>
      </c>
      <c r="BG773" s="198">
        <f>IF(N773="zákl. přenesená",J773,0)</f>
        <v>0</v>
      </c>
      <c r="BH773" s="198">
        <f>IF(N773="sníž. přenesená",J773,0)</f>
        <v>0</v>
      </c>
      <c r="BI773" s="198">
        <f>IF(N773="nulová",J773,0)</f>
        <v>0</v>
      </c>
      <c r="BJ773" s="23" t="s">
        <v>75</v>
      </c>
      <c r="BK773" s="198">
        <f>ROUND(I773*H773,2)</f>
        <v>0</v>
      </c>
      <c r="BL773" s="23" t="s">
        <v>244</v>
      </c>
      <c r="BM773" s="23" t="s">
        <v>1121</v>
      </c>
    </row>
    <row r="774" spans="2:65" s="1" customFormat="1" ht="31.5" customHeight="1">
      <c r="B774" s="40"/>
      <c r="C774" s="187" t="s">
        <v>1122</v>
      </c>
      <c r="D774" s="187" t="s">
        <v>151</v>
      </c>
      <c r="E774" s="188" t="s">
        <v>1123</v>
      </c>
      <c r="F774" s="189" t="s">
        <v>1124</v>
      </c>
      <c r="G774" s="190" t="s">
        <v>927</v>
      </c>
      <c r="H774" s="191">
        <v>1</v>
      </c>
      <c r="I774" s="192"/>
      <c r="J774" s="193">
        <f>ROUND(I774*H774,2)</f>
        <v>0</v>
      </c>
      <c r="K774" s="189" t="s">
        <v>174</v>
      </c>
      <c r="L774" s="60"/>
      <c r="M774" s="194" t="s">
        <v>21</v>
      </c>
      <c r="N774" s="195" t="s">
        <v>41</v>
      </c>
      <c r="O774" s="41"/>
      <c r="P774" s="196">
        <f>O774*H774</f>
        <v>0</v>
      </c>
      <c r="Q774" s="196">
        <v>2.5500000000000002E-3</v>
      </c>
      <c r="R774" s="196">
        <f>Q774*H774</f>
        <v>2.5500000000000002E-3</v>
      </c>
      <c r="S774" s="196">
        <v>0</v>
      </c>
      <c r="T774" s="197">
        <f>S774*H774</f>
        <v>0</v>
      </c>
      <c r="AR774" s="23" t="s">
        <v>244</v>
      </c>
      <c r="AT774" s="23" t="s">
        <v>151</v>
      </c>
      <c r="AU774" s="23" t="s">
        <v>82</v>
      </c>
      <c r="AY774" s="23" t="s">
        <v>149</v>
      </c>
      <c r="BE774" s="198">
        <f>IF(N774="základní",J774,0)</f>
        <v>0</v>
      </c>
      <c r="BF774" s="198">
        <f>IF(N774="snížená",J774,0)</f>
        <v>0</v>
      </c>
      <c r="BG774" s="198">
        <f>IF(N774="zákl. přenesená",J774,0)</f>
        <v>0</v>
      </c>
      <c r="BH774" s="198">
        <f>IF(N774="sníž. přenesená",J774,0)</f>
        <v>0</v>
      </c>
      <c r="BI774" s="198">
        <f>IF(N774="nulová",J774,0)</f>
        <v>0</v>
      </c>
      <c r="BJ774" s="23" t="s">
        <v>75</v>
      </c>
      <c r="BK774" s="198">
        <f>ROUND(I774*H774,2)</f>
        <v>0</v>
      </c>
      <c r="BL774" s="23" t="s">
        <v>244</v>
      </c>
      <c r="BM774" s="23" t="s">
        <v>1125</v>
      </c>
    </row>
    <row r="775" spans="2:65" s="1" customFormat="1" ht="44.25" customHeight="1">
      <c r="B775" s="40"/>
      <c r="C775" s="237" t="s">
        <v>1126</v>
      </c>
      <c r="D775" s="237" t="s">
        <v>245</v>
      </c>
      <c r="E775" s="238" t="s">
        <v>1127</v>
      </c>
      <c r="F775" s="239" t="s">
        <v>1128</v>
      </c>
      <c r="G775" s="240" t="s">
        <v>1037</v>
      </c>
      <c r="H775" s="241">
        <v>1</v>
      </c>
      <c r="I775" s="242"/>
      <c r="J775" s="243">
        <f>ROUND(I775*H775,2)</f>
        <v>0</v>
      </c>
      <c r="K775" s="239" t="s">
        <v>174</v>
      </c>
      <c r="L775" s="244"/>
      <c r="M775" s="245" t="s">
        <v>21</v>
      </c>
      <c r="N775" s="246" t="s">
        <v>41</v>
      </c>
      <c r="O775" s="41"/>
      <c r="P775" s="196">
        <f>O775*H775</f>
        <v>0</v>
      </c>
      <c r="Q775" s="196">
        <v>5.1999999999999998E-2</v>
      </c>
      <c r="R775" s="196">
        <f>Q775*H775</f>
        <v>5.1999999999999998E-2</v>
      </c>
      <c r="S775" s="196">
        <v>0</v>
      </c>
      <c r="T775" s="197">
        <f>S775*H775</f>
        <v>0</v>
      </c>
      <c r="AR775" s="23" t="s">
        <v>361</v>
      </c>
      <c r="AT775" s="23" t="s">
        <v>245</v>
      </c>
      <c r="AU775" s="23" t="s">
        <v>82</v>
      </c>
      <c r="AY775" s="23" t="s">
        <v>149</v>
      </c>
      <c r="BE775" s="198">
        <f>IF(N775="základní",J775,0)</f>
        <v>0</v>
      </c>
      <c r="BF775" s="198">
        <f>IF(N775="snížená",J775,0)</f>
        <v>0</v>
      </c>
      <c r="BG775" s="198">
        <f>IF(N775="zákl. přenesená",J775,0)</f>
        <v>0</v>
      </c>
      <c r="BH775" s="198">
        <f>IF(N775="sníž. přenesená",J775,0)</f>
        <v>0</v>
      </c>
      <c r="BI775" s="198">
        <f>IF(N775="nulová",J775,0)</f>
        <v>0</v>
      </c>
      <c r="BJ775" s="23" t="s">
        <v>75</v>
      </c>
      <c r="BK775" s="198">
        <f>ROUND(I775*H775,2)</f>
        <v>0</v>
      </c>
      <c r="BL775" s="23" t="s">
        <v>244</v>
      </c>
      <c r="BM775" s="23" t="s">
        <v>1129</v>
      </c>
    </row>
    <row r="776" spans="2:65" s="1" customFormat="1" ht="40.5">
      <c r="B776" s="40"/>
      <c r="C776" s="62"/>
      <c r="D776" s="224" t="s">
        <v>404</v>
      </c>
      <c r="E776" s="62"/>
      <c r="F776" s="253" t="s">
        <v>1130</v>
      </c>
      <c r="G776" s="62"/>
      <c r="H776" s="62"/>
      <c r="I776" s="157"/>
      <c r="J776" s="62"/>
      <c r="K776" s="62"/>
      <c r="L776" s="60"/>
      <c r="M776" s="251"/>
      <c r="N776" s="41"/>
      <c r="O776" s="41"/>
      <c r="P776" s="41"/>
      <c r="Q776" s="41"/>
      <c r="R776" s="41"/>
      <c r="S776" s="41"/>
      <c r="T776" s="77"/>
      <c r="AT776" s="23" t="s">
        <v>404</v>
      </c>
      <c r="AU776" s="23" t="s">
        <v>82</v>
      </c>
    </row>
    <row r="777" spans="2:65" s="1" customFormat="1" ht="22.5" customHeight="1">
      <c r="B777" s="40"/>
      <c r="C777" s="237" t="s">
        <v>1131</v>
      </c>
      <c r="D777" s="237" t="s">
        <v>245</v>
      </c>
      <c r="E777" s="238" t="s">
        <v>1132</v>
      </c>
      <c r="F777" s="239" t="s">
        <v>1133</v>
      </c>
      <c r="G777" s="240" t="s">
        <v>268</v>
      </c>
      <c r="H777" s="241">
        <v>1</v>
      </c>
      <c r="I777" s="242"/>
      <c r="J777" s="243">
        <f t="shared" ref="J777:J788" si="50">ROUND(I777*H777,2)</f>
        <v>0</v>
      </c>
      <c r="K777" s="239" t="s">
        <v>21</v>
      </c>
      <c r="L777" s="244"/>
      <c r="M777" s="245" t="s">
        <v>21</v>
      </c>
      <c r="N777" s="246" t="s">
        <v>41</v>
      </c>
      <c r="O777" s="41"/>
      <c r="P777" s="196">
        <f t="shared" ref="P777:P788" si="51">O777*H777</f>
        <v>0</v>
      </c>
      <c r="Q777" s="196">
        <v>0</v>
      </c>
      <c r="R777" s="196">
        <f t="shared" ref="R777:R788" si="52">Q777*H777</f>
        <v>0</v>
      </c>
      <c r="S777" s="196">
        <v>0</v>
      </c>
      <c r="T777" s="197">
        <f t="shared" ref="T777:T788" si="53">S777*H777</f>
        <v>0</v>
      </c>
      <c r="AR777" s="23" t="s">
        <v>361</v>
      </c>
      <c r="AT777" s="23" t="s">
        <v>245</v>
      </c>
      <c r="AU777" s="23" t="s">
        <v>82</v>
      </c>
      <c r="AY777" s="23" t="s">
        <v>149</v>
      </c>
      <c r="BE777" s="198">
        <f t="shared" ref="BE777:BE788" si="54">IF(N777="základní",J777,0)</f>
        <v>0</v>
      </c>
      <c r="BF777" s="198">
        <f t="shared" ref="BF777:BF788" si="55">IF(N777="snížená",J777,0)</f>
        <v>0</v>
      </c>
      <c r="BG777" s="198">
        <f t="shared" ref="BG777:BG788" si="56">IF(N777="zákl. přenesená",J777,0)</f>
        <v>0</v>
      </c>
      <c r="BH777" s="198">
        <f t="shared" ref="BH777:BH788" si="57">IF(N777="sníž. přenesená",J777,0)</f>
        <v>0</v>
      </c>
      <c r="BI777" s="198">
        <f t="shared" ref="BI777:BI788" si="58">IF(N777="nulová",J777,0)</f>
        <v>0</v>
      </c>
      <c r="BJ777" s="23" t="s">
        <v>75</v>
      </c>
      <c r="BK777" s="198">
        <f t="shared" ref="BK777:BK788" si="59">ROUND(I777*H777,2)</f>
        <v>0</v>
      </c>
      <c r="BL777" s="23" t="s">
        <v>244</v>
      </c>
      <c r="BM777" s="23" t="s">
        <v>1134</v>
      </c>
    </row>
    <row r="778" spans="2:65" s="1" customFormat="1" ht="22.5" customHeight="1">
      <c r="B778" s="40"/>
      <c r="C778" s="237" t="s">
        <v>1135</v>
      </c>
      <c r="D778" s="237" t="s">
        <v>245</v>
      </c>
      <c r="E778" s="238" t="s">
        <v>1136</v>
      </c>
      <c r="F778" s="239" t="s">
        <v>1137</v>
      </c>
      <c r="G778" s="240" t="s">
        <v>1138</v>
      </c>
      <c r="H778" s="241">
        <v>1</v>
      </c>
      <c r="I778" s="242"/>
      <c r="J778" s="243">
        <f t="shared" si="50"/>
        <v>0</v>
      </c>
      <c r="K778" s="239" t="s">
        <v>21</v>
      </c>
      <c r="L778" s="244"/>
      <c r="M778" s="245" t="s">
        <v>21</v>
      </c>
      <c r="N778" s="246" t="s">
        <v>41</v>
      </c>
      <c r="O778" s="41"/>
      <c r="P778" s="196">
        <f t="shared" si="51"/>
        <v>0</v>
      </c>
      <c r="Q778" s="196">
        <v>0</v>
      </c>
      <c r="R778" s="196">
        <f t="shared" si="52"/>
        <v>0</v>
      </c>
      <c r="S778" s="196">
        <v>0</v>
      </c>
      <c r="T778" s="197">
        <f t="shared" si="53"/>
        <v>0</v>
      </c>
      <c r="AR778" s="23" t="s">
        <v>361</v>
      </c>
      <c r="AT778" s="23" t="s">
        <v>245</v>
      </c>
      <c r="AU778" s="23" t="s">
        <v>82</v>
      </c>
      <c r="AY778" s="23" t="s">
        <v>149</v>
      </c>
      <c r="BE778" s="198">
        <f t="shared" si="54"/>
        <v>0</v>
      </c>
      <c r="BF778" s="198">
        <f t="shared" si="55"/>
        <v>0</v>
      </c>
      <c r="BG778" s="198">
        <f t="shared" si="56"/>
        <v>0</v>
      </c>
      <c r="BH778" s="198">
        <f t="shared" si="57"/>
        <v>0</v>
      </c>
      <c r="BI778" s="198">
        <f t="shared" si="58"/>
        <v>0</v>
      </c>
      <c r="BJ778" s="23" t="s">
        <v>75</v>
      </c>
      <c r="BK778" s="198">
        <f t="shared" si="59"/>
        <v>0</v>
      </c>
      <c r="BL778" s="23" t="s">
        <v>244</v>
      </c>
      <c r="BM778" s="23" t="s">
        <v>1139</v>
      </c>
    </row>
    <row r="779" spans="2:65" s="1" customFormat="1" ht="22.5" customHeight="1">
      <c r="B779" s="40"/>
      <c r="C779" s="237" t="s">
        <v>1140</v>
      </c>
      <c r="D779" s="237" t="s">
        <v>245</v>
      </c>
      <c r="E779" s="238" t="s">
        <v>1141</v>
      </c>
      <c r="F779" s="239" t="s">
        <v>1142</v>
      </c>
      <c r="G779" s="240" t="s">
        <v>1138</v>
      </c>
      <c r="H779" s="241">
        <v>1</v>
      </c>
      <c r="I779" s="242"/>
      <c r="J779" s="243">
        <f t="shared" si="50"/>
        <v>0</v>
      </c>
      <c r="K779" s="239" t="s">
        <v>21</v>
      </c>
      <c r="L779" s="244"/>
      <c r="M779" s="245" t="s">
        <v>21</v>
      </c>
      <c r="N779" s="246" t="s">
        <v>41</v>
      </c>
      <c r="O779" s="41"/>
      <c r="P779" s="196">
        <f t="shared" si="51"/>
        <v>0</v>
      </c>
      <c r="Q779" s="196">
        <v>0</v>
      </c>
      <c r="R779" s="196">
        <f t="shared" si="52"/>
        <v>0</v>
      </c>
      <c r="S779" s="196">
        <v>0</v>
      </c>
      <c r="T779" s="197">
        <f t="shared" si="53"/>
        <v>0</v>
      </c>
      <c r="AR779" s="23" t="s">
        <v>361</v>
      </c>
      <c r="AT779" s="23" t="s">
        <v>245</v>
      </c>
      <c r="AU779" s="23" t="s">
        <v>82</v>
      </c>
      <c r="AY779" s="23" t="s">
        <v>149</v>
      </c>
      <c r="BE779" s="198">
        <f t="shared" si="54"/>
        <v>0</v>
      </c>
      <c r="BF779" s="198">
        <f t="shared" si="55"/>
        <v>0</v>
      </c>
      <c r="BG779" s="198">
        <f t="shared" si="56"/>
        <v>0</v>
      </c>
      <c r="BH779" s="198">
        <f t="shared" si="57"/>
        <v>0</v>
      </c>
      <c r="BI779" s="198">
        <f t="shared" si="58"/>
        <v>0</v>
      </c>
      <c r="BJ779" s="23" t="s">
        <v>75</v>
      </c>
      <c r="BK779" s="198">
        <f t="shared" si="59"/>
        <v>0</v>
      </c>
      <c r="BL779" s="23" t="s">
        <v>244</v>
      </c>
      <c r="BM779" s="23" t="s">
        <v>1143</v>
      </c>
    </row>
    <row r="780" spans="2:65" s="1" customFormat="1" ht="22.5" customHeight="1">
      <c r="B780" s="40"/>
      <c r="C780" s="237" t="s">
        <v>1144</v>
      </c>
      <c r="D780" s="237" t="s">
        <v>245</v>
      </c>
      <c r="E780" s="238" t="s">
        <v>1145</v>
      </c>
      <c r="F780" s="239" t="s">
        <v>1146</v>
      </c>
      <c r="G780" s="240" t="s">
        <v>1138</v>
      </c>
      <c r="H780" s="241">
        <v>1</v>
      </c>
      <c r="I780" s="242"/>
      <c r="J780" s="243">
        <f t="shared" si="50"/>
        <v>0</v>
      </c>
      <c r="K780" s="239" t="s">
        <v>21</v>
      </c>
      <c r="L780" s="244"/>
      <c r="M780" s="245" t="s">
        <v>21</v>
      </c>
      <c r="N780" s="246" t="s">
        <v>41</v>
      </c>
      <c r="O780" s="41"/>
      <c r="P780" s="196">
        <f t="shared" si="51"/>
        <v>0</v>
      </c>
      <c r="Q780" s="196">
        <v>0</v>
      </c>
      <c r="R780" s="196">
        <f t="shared" si="52"/>
        <v>0</v>
      </c>
      <c r="S780" s="196">
        <v>0</v>
      </c>
      <c r="T780" s="197">
        <f t="shared" si="53"/>
        <v>0</v>
      </c>
      <c r="AR780" s="23" t="s">
        <v>361</v>
      </c>
      <c r="AT780" s="23" t="s">
        <v>245</v>
      </c>
      <c r="AU780" s="23" t="s">
        <v>82</v>
      </c>
      <c r="AY780" s="23" t="s">
        <v>149</v>
      </c>
      <c r="BE780" s="198">
        <f t="shared" si="54"/>
        <v>0</v>
      </c>
      <c r="BF780" s="198">
        <f t="shared" si="55"/>
        <v>0</v>
      </c>
      <c r="BG780" s="198">
        <f t="shared" si="56"/>
        <v>0</v>
      </c>
      <c r="BH780" s="198">
        <f t="shared" si="57"/>
        <v>0</v>
      </c>
      <c r="BI780" s="198">
        <f t="shared" si="58"/>
        <v>0</v>
      </c>
      <c r="BJ780" s="23" t="s">
        <v>75</v>
      </c>
      <c r="BK780" s="198">
        <f t="shared" si="59"/>
        <v>0</v>
      </c>
      <c r="BL780" s="23" t="s">
        <v>244</v>
      </c>
      <c r="BM780" s="23" t="s">
        <v>1147</v>
      </c>
    </row>
    <row r="781" spans="2:65" s="1" customFormat="1" ht="22.5" customHeight="1">
      <c r="B781" s="40"/>
      <c r="C781" s="237" t="s">
        <v>1148</v>
      </c>
      <c r="D781" s="237" t="s">
        <v>245</v>
      </c>
      <c r="E781" s="238" t="s">
        <v>1149</v>
      </c>
      <c r="F781" s="239" t="s">
        <v>1150</v>
      </c>
      <c r="G781" s="240" t="s">
        <v>1138</v>
      </c>
      <c r="H781" s="241">
        <v>1</v>
      </c>
      <c r="I781" s="242"/>
      <c r="J781" s="243">
        <f t="shared" si="50"/>
        <v>0</v>
      </c>
      <c r="K781" s="239" t="s">
        <v>21</v>
      </c>
      <c r="L781" s="244"/>
      <c r="M781" s="245" t="s">
        <v>21</v>
      </c>
      <c r="N781" s="246" t="s">
        <v>41</v>
      </c>
      <c r="O781" s="41"/>
      <c r="P781" s="196">
        <f t="shared" si="51"/>
        <v>0</v>
      </c>
      <c r="Q781" s="196">
        <v>0</v>
      </c>
      <c r="R781" s="196">
        <f t="shared" si="52"/>
        <v>0</v>
      </c>
      <c r="S781" s="196">
        <v>0</v>
      </c>
      <c r="T781" s="197">
        <f t="shared" si="53"/>
        <v>0</v>
      </c>
      <c r="AR781" s="23" t="s">
        <v>361</v>
      </c>
      <c r="AT781" s="23" t="s">
        <v>245</v>
      </c>
      <c r="AU781" s="23" t="s">
        <v>82</v>
      </c>
      <c r="AY781" s="23" t="s">
        <v>149</v>
      </c>
      <c r="BE781" s="198">
        <f t="shared" si="54"/>
        <v>0</v>
      </c>
      <c r="BF781" s="198">
        <f t="shared" si="55"/>
        <v>0</v>
      </c>
      <c r="BG781" s="198">
        <f t="shared" si="56"/>
        <v>0</v>
      </c>
      <c r="BH781" s="198">
        <f t="shared" si="57"/>
        <v>0</v>
      </c>
      <c r="BI781" s="198">
        <f t="shared" si="58"/>
        <v>0</v>
      </c>
      <c r="BJ781" s="23" t="s">
        <v>75</v>
      </c>
      <c r="BK781" s="198">
        <f t="shared" si="59"/>
        <v>0</v>
      </c>
      <c r="BL781" s="23" t="s">
        <v>244</v>
      </c>
      <c r="BM781" s="23" t="s">
        <v>1151</v>
      </c>
    </row>
    <row r="782" spans="2:65" s="1" customFormat="1" ht="22.5" customHeight="1">
      <c r="B782" s="40"/>
      <c r="C782" s="237" t="s">
        <v>1152</v>
      </c>
      <c r="D782" s="237" t="s">
        <v>245</v>
      </c>
      <c r="E782" s="238" t="s">
        <v>1153</v>
      </c>
      <c r="F782" s="239" t="s">
        <v>1154</v>
      </c>
      <c r="G782" s="240" t="s">
        <v>268</v>
      </c>
      <c r="H782" s="241">
        <v>1</v>
      </c>
      <c r="I782" s="242"/>
      <c r="J782" s="243">
        <f t="shared" si="50"/>
        <v>0</v>
      </c>
      <c r="K782" s="239" t="s">
        <v>21</v>
      </c>
      <c r="L782" s="244"/>
      <c r="M782" s="245" t="s">
        <v>21</v>
      </c>
      <c r="N782" s="246" t="s">
        <v>41</v>
      </c>
      <c r="O782" s="41"/>
      <c r="P782" s="196">
        <f t="shared" si="51"/>
        <v>0</v>
      </c>
      <c r="Q782" s="196">
        <v>0</v>
      </c>
      <c r="R782" s="196">
        <f t="shared" si="52"/>
        <v>0</v>
      </c>
      <c r="S782" s="196">
        <v>0</v>
      </c>
      <c r="T782" s="197">
        <f t="shared" si="53"/>
        <v>0</v>
      </c>
      <c r="AR782" s="23" t="s">
        <v>361</v>
      </c>
      <c r="AT782" s="23" t="s">
        <v>245</v>
      </c>
      <c r="AU782" s="23" t="s">
        <v>82</v>
      </c>
      <c r="AY782" s="23" t="s">
        <v>149</v>
      </c>
      <c r="BE782" s="198">
        <f t="shared" si="54"/>
        <v>0</v>
      </c>
      <c r="BF782" s="198">
        <f t="shared" si="55"/>
        <v>0</v>
      </c>
      <c r="BG782" s="198">
        <f t="shared" si="56"/>
        <v>0</v>
      </c>
      <c r="BH782" s="198">
        <f t="shared" si="57"/>
        <v>0</v>
      </c>
      <c r="BI782" s="198">
        <f t="shared" si="58"/>
        <v>0</v>
      </c>
      <c r="BJ782" s="23" t="s">
        <v>75</v>
      </c>
      <c r="BK782" s="198">
        <f t="shared" si="59"/>
        <v>0</v>
      </c>
      <c r="BL782" s="23" t="s">
        <v>244</v>
      </c>
      <c r="BM782" s="23" t="s">
        <v>1155</v>
      </c>
    </row>
    <row r="783" spans="2:65" s="1" customFormat="1" ht="22.5" customHeight="1">
      <c r="B783" s="40"/>
      <c r="C783" s="237" t="s">
        <v>1156</v>
      </c>
      <c r="D783" s="237" t="s">
        <v>245</v>
      </c>
      <c r="E783" s="238" t="s">
        <v>1157</v>
      </c>
      <c r="F783" s="239" t="s">
        <v>1158</v>
      </c>
      <c r="G783" s="240" t="s">
        <v>1138</v>
      </c>
      <c r="H783" s="241">
        <v>1</v>
      </c>
      <c r="I783" s="242"/>
      <c r="J783" s="243">
        <f t="shared" si="50"/>
        <v>0</v>
      </c>
      <c r="K783" s="239" t="s">
        <v>21</v>
      </c>
      <c r="L783" s="244"/>
      <c r="M783" s="245" t="s">
        <v>21</v>
      </c>
      <c r="N783" s="246" t="s">
        <v>41</v>
      </c>
      <c r="O783" s="41"/>
      <c r="P783" s="196">
        <f t="shared" si="51"/>
        <v>0</v>
      </c>
      <c r="Q783" s="196">
        <v>0</v>
      </c>
      <c r="R783" s="196">
        <f t="shared" si="52"/>
        <v>0</v>
      </c>
      <c r="S783" s="196">
        <v>0</v>
      </c>
      <c r="T783" s="197">
        <f t="shared" si="53"/>
        <v>0</v>
      </c>
      <c r="AR783" s="23" t="s">
        <v>361</v>
      </c>
      <c r="AT783" s="23" t="s">
        <v>245</v>
      </c>
      <c r="AU783" s="23" t="s">
        <v>82</v>
      </c>
      <c r="AY783" s="23" t="s">
        <v>149</v>
      </c>
      <c r="BE783" s="198">
        <f t="shared" si="54"/>
        <v>0</v>
      </c>
      <c r="BF783" s="198">
        <f t="shared" si="55"/>
        <v>0</v>
      </c>
      <c r="BG783" s="198">
        <f t="shared" si="56"/>
        <v>0</v>
      </c>
      <c r="BH783" s="198">
        <f t="shared" si="57"/>
        <v>0</v>
      </c>
      <c r="BI783" s="198">
        <f t="shared" si="58"/>
        <v>0</v>
      </c>
      <c r="BJ783" s="23" t="s">
        <v>75</v>
      </c>
      <c r="BK783" s="198">
        <f t="shared" si="59"/>
        <v>0</v>
      </c>
      <c r="BL783" s="23" t="s">
        <v>244</v>
      </c>
      <c r="BM783" s="23" t="s">
        <v>1159</v>
      </c>
    </row>
    <row r="784" spans="2:65" s="1" customFormat="1" ht="22.5" customHeight="1">
      <c r="B784" s="40"/>
      <c r="C784" s="237" t="s">
        <v>1160</v>
      </c>
      <c r="D784" s="237" t="s">
        <v>245</v>
      </c>
      <c r="E784" s="238" t="s">
        <v>1161</v>
      </c>
      <c r="F784" s="239" t="s">
        <v>1162</v>
      </c>
      <c r="G784" s="240" t="s">
        <v>268</v>
      </c>
      <c r="H784" s="241">
        <v>1</v>
      </c>
      <c r="I784" s="242"/>
      <c r="J784" s="243">
        <f t="shared" si="50"/>
        <v>0</v>
      </c>
      <c r="K784" s="239" t="s">
        <v>21</v>
      </c>
      <c r="L784" s="244"/>
      <c r="M784" s="245" t="s">
        <v>21</v>
      </c>
      <c r="N784" s="246" t="s">
        <v>41</v>
      </c>
      <c r="O784" s="41"/>
      <c r="P784" s="196">
        <f t="shared" si="51"/>
        <v>0</v>
      </c>
      <c r="Q784" s="196">
        <v>0</v>
      </c>
      <c r="R784" s="196">
        <f t="shared" si="52"/>
        <v>0</v>
      </c>
      <c r="S784" s="196">
        <v>0</v>
      </c>
      <c r="T784" s="197">
        <f t="shared" si="53"/>
        <v>0</v>
      </c>
      <c r="AR784" s="23" t="s">
        <v>361</v>
      </c>
      <c r="AT784" s="23" t="s">
        <v>245</v>
      </c>
      <c r="AU784" s="23" t="s">
        <v>82</v>
      </c>
      <c r="AY784" s="23" t="s">
        <v>149</v>
      </c>
      <c r="BE784" s="198">
        <f t="shared" si="54"/>
        <v>0</v>
      </c>
      <c r="BF784" s="198">
        <f t="shared" si="55"/>
        <v>0</v>
      </c>
      <c r="BG784" s="198">
        <f t="shared" si="56"/>
        <v>0</v>
      </c>
      <c r="BH784" s="198">
        <f t="shared" si="57"/>
        <v>0</v>
      </c>
      <c r="BI784" s="198">
        <f t="shared" si="58"/>
        <v>0</v>
      </c>
      <c r="BJ784" s="23" t="s">
        <v>75</v>
      </c>
      <c r="BK784" s="198">
        <f t="shared" si="59"/>
        <v>0</v>
      </c>
      <c r="BL784" s="23" t="s">
        <v>244</v>
      </c>
      <c r="BM784" s="23" t="s">
        <v>1163</v>
      </c>
    </row>
    <row r="785" spans="2:65" s="1" customFormat="1" ht="22.5" customHeight="1">
      <c r="B785" s="40"/>
      <c r="C785" s="237" t="s">
        <v>1164</v>
      </c>
      <c r="D785" s="237" t="s">
        <v>245</v>
      </c>
      <c r="E785" s="238" t="s">
        <v>1165</v>
      </c>
      <c r="F785" s="239" t="s">
        <v>1166</v>
      </c>
      <c r="G785" s="240" t="s">
        <v>268</v>
      </c>
      <c r="H785" s="241">
        <v>1</v>
      </c>
      <c r="I785" s="242"/>
      <c r="J785" s="243">
        <f t="shared" si="50"/>
        <v>0</v>
      </c>
      <c r="K785" s="239" t="s">
        <v>21</v>
      </c>
      <c r="L785" s="244"/>
      <c r="M785" s="245" t="s">
        <v>21</v>
      </c>
      <c r="N785" s="246" t="s">
        <v>41</v>
      </c>
      <c r="O785" s="41"/>
      <c r="P785" s="196">
        <f t="shared" si="51"/>
        <v>0</v>
      </c>
      <c r="Q785" s="196">
        <v>0</v>
      </c>
      <c r="R785" s="196">
        <f t="shared" si="52"/>
        <v>0</v>
      </c>
      <c r="S785" s="196">
        <v>0</v>
      </c>
      <c r="T785" s="197">
        <f t="shared" si="53"/>
        <v>0</v>
      </c>
      <c r="AR785" s="23" t="s">
        <v>361</v>
      </c>
      <c r="AT785" s="23" t="s">
        <v>245</v>
      </c>
      <c r="AU785" s="23" t="s">
        <v>82</v>
      </c>
      <c r="AY785" s="23" t="s">
        <v>149</v>
      </c>
      <c r="BE785" s="198">
        <f t="shared" si="54"/>
        <v>0</v>
      </c>
      <c r="BF785" s="198">
        <f t="shared" si="55"/>
        <v>0</v>
      </c>
      <c r="BG785" s="198">
        <f t="shared" si="56"/>
        <v>0</v>
      </c>
      <c r="BH785" s="198">
        <f t="shared" si="57"/>
        <v>0</v>
      </c>
      <c r="BI785" s="198">
        <f t="shared" si="58"/>
        <v>0</v>
      </c>
      <c r="BJ785" s="23" t="s">
        <v>75</v>
      </c>
      <c r="BK785" s="198">
        <f t="shared" si="59"/>
        <v>0</v>
      </c>
      <c r="BL785" s="23" t="s">
        <v>244</v>
      </c>
      <c r="BM785" s="23" t="s">
        <v>1167</v>
      </c>
    </row>
    <row r="786" spans="2:65" s="1" customFormat="1" ht="22.5" customHeight="1">
      <c r="B786" s="40"/>
      <c r="C786" s="237" t="s">
        <v>1168</v>
      </c>
      <c r="D786" s="237" t="s">
        <v>245</v>
      </c>
      <c r="E786" s="238" t="s">
        <v>1169</v>
      </c>
      <c r="F786" s="239" t="s">
        <v>1170</v>
      </c>
      <c r="G786" s="240" t="s">
        <v>268</v>
      </c>
      <c r="H786" s="241">
        <v>1</v>
      </c>
      <c r="I786" s="242"/>
      <c r="J786" s="243">
        <f t="shared" si="50"/>
        <v>0</v>
      </c>
      <c r="K786" s="239" t="s">
        <v>21</v>
      </c>
      <c r="L786" s="244"/>
      <c r="M786" s="245" t="s">
        <v>21</v>
      </c>
      <c r="N786" s="246" t="s">
        <v>41</v>
      </c>
      <c r="O786" s="41"/>
      <c r="P786" s="196">
        <f t="shared" si="51"/>
        <v>0</v>
      </c>
      <c r="Q786" s="196">
        <v>0</v>
      </c>
      <c r="R786" s="196">
        <f t="shared" si="52"/>
        <v>0</v>
      </c>
      <c r="S786" s="196">
        <v>0</v>
      </c>
      <c r="T786" s="197">
        <f t="shared" si="53"/>
        <v>0</v>
      </c>
      <c r="AR786" s="23" t="s">
        <v>361</v>
      </c>
      <c r="AT786" s="23" t="s">
        <v>245</v>
      </c>
      <c r="AU786" s="23" t="s">
        <v>82</v>
      </c>
      <c r="AY786" s="23" t="s">
        <v>149</v>
      </c>
      <c r="BE786" s="198">
        <f t="shared" si="54"/>
        <v>0</v>
      </c>
      <c r="BF786" s="198">
        <f t="shared" si="55"/>
        <v>0</v>
      </c>
      <c r="BG786" s="198">
        <f t="shared" si="56"/>
        <v>0</v>
      </c>
      <c r="BH786" s="198">
        <f t="shared" si="57"/>
        <v>0</v>
      </c>
      <c r="BI786" s="198">
        <f t="shared" si="58"/>
        <v>0</v>
      </c>
      <c r="BJ786" s="23" t="s">
        <v>75</v>
      </c>
      <c r="BK786" s="198">
        <f t="shared" si="59"/>
        <v>0</v>
      </c>
      <c r="BL786" s="23" t="s">
        <v>244</v>
      </c>
      <c r="BM786" s="23" t="s">
        <v>1171</v>
      </c>
    </row>
    <row r="787" spans="2:65" s="1" customFormat="1" ht="22.5" customHeight="1">
      <c r="B787" s="40"/>
      <c r="C787" s="237" t="s">
        <v>1172</v>
      </c>
      <c r="D787" s="237" t="s">
        <v>245</v>
      </c>
      <c r="E787" s="238" t="s">
        <v>1173</v>
      </c>
      <c r="F787" s="239" t="s">
        <v>1174</v>
      </c>
      <c r="G787" s="240" t="s">
        <v>268</v>
      </c>
      <c r="H787" s="241">
        <v>1</v>
      </c>
      <c r="I787" s="242"/>
      <c r="J787" s="243">
        <f t="shared" si="50"/>
        <v>0</v>
      </c>
      <c r="K787" s="239" t="s">
        <v>21</v>
      </c>
      <c r="L787" s="244"/>
      <c r="M787" s="245" t="s">
        <v>21</v>
      </c>
      <c r="N787" s="246" t="s">
        <v>41</v>
      </c>
      <c r="O787" s="41"/>
      <c r="P787" s="196">
        <f t="shared" si="51"/>
        <v>0</v>
      </c>
      <c r="Q787" s="196">
        <v>0</v>
      </c>
      <c r="R787" s="196">
        <f t="shared" si="52"/>
        <v>0</v>
      </c>
      <c r="S787" s="196">
        <v>0</v>
      </c>
      <c r="T787" s="197">
        <f t="shared" si="53"/>
        <v>0</v>
      </c>
      <c r="AR787" s="23" t="s">
        <v>361</v>
      </c>
      <c r="AT787" s="23" t="s">
        <v>245</v>
      </c>
      <c r="AU787" s="23" t="s">
        <v>82</v>
      </c>
      <c r="AY787" s="23" t="s">
        <v>149</v>
      </c>
      <c r="BE787" s="198">
        <f t="shared" si="54"/>
        <v>0</v>
      </c>
      <c r="BF787" s="198">
        <f t="shared" si="55"/>
        <v>0</v>
      </c>
      <c r="BG787" s="198">
        <f t="shared" si="56"/>
        <v>0</v>
      </c>
      <c r="BH787" s="198">
        <f t="shared" si="57"/>
        <v>0</v>
      </c>
      <c r="BI787" s="198">
        <f t="shared" si="58"/>
        <v>0</v>
      </c>
      <c r="BJ787" s="23" t="s">
        <v>75</v>
      </c>
      <c r="BK787" s="198">
        <f t="shared" si="59"/>
        <v>0</v>
      </c>
      <c r="BL787" s="23" t="s">
        <v>244</v>
      </c>
      <c r="BM787" s="23" t="s">
        <v>1175</v>
      </c>
    </row>
    <row r="788" spans="2:65" s="1" customFormat="1" ht="22.5" customHeight="1">
      <c r="B788" s="40"/>
      <c r="C788" s="187" t="s">
        <v>1176</v>
      </c>
      <c r="D788" s="187" t="s">
        <v>151</v>
      </c>
      <c r="E788" s="188" t="s">
        <v>1177</v>
      </c>
      <c r="F788" s="189" t="s">
        <v>1178</v>
      </c>
      <c r="G788" s="190" t="s">
        <v>217</v>
      </c>
      <c r="H788" s="191">
        <v>5.5E-2</v>
      </c>
      <c r="I788" s="192"/>
      <c r="J788" s="193">
        <f t="shared" si="50"/>
        <v>0</v>
      </c>
      <c r="K788" s="189" t="s">
        <v>174</v>
      </c>
      <c r="L788" s="60"/>
      <c r="M788" s="194" t="s">
        <v>21</v>
      </c>
      <c r="N788" s="195" t="s">
        <v>41</v>
      </c>
      <c r="O788" s="41"/>
      <c r="P788" s="196">
        <f t="shared" si="51"/>
        <v>0</v>
      </c>
      <c r="Q788" s="196">
        <v>0</v>
      </c>
      <c r="R788" s="196">
        <f t="shared" si="52"/>
        <v>0</v>
      </c>
      <c r="S788" s="196">
        <v>0</v>
      </c>
      <c r="T788" s="197">
        <f t="shared" si="53"/>
        <v>0</v>
      </c>
      <c r="AR788" s="23" t="s">
        <v>244</v>
      </c>
      <c r="AT788" s="23" t="s">
        <v>151</v>
      </c>
      <c r="AU788" s="23" t="s">
        <v>82</v>
      </c>
      <c r="AY788" s="23" t="s">
        <v>149</v>
      </c>
      <c r="BE788" s="198">
        <f t="shared" si="54"/>
        <v>0</v>
      </c>
      <c r="BF788" s="198">
        <f t="shared" si="55"/>
        <v>0</v>
      </c>
      <c r="BG788" s="198">
        <f t="shared" si="56"/>
        <v>0</v>
      </c>
      <c r="BH788" s="198">
        <f t="shared" si="57"/>
        <v>0</v>
      </c>
      <c r="BI788" s="198">
        <f t="shared" si="58"/>
        <v>0</v>
      </c>
      <c r="BJ788" s="23" t="s">
        <v>75</v>
      </c>
      <c r="BK788" s="198">
        <f t="shared" si="59"/>
        <v>0</v>
      </c>
      <c r="BL788" s="23" t="s">
        <v>244</v>
      </c>
      <c r="BM788" s="23" t="s">
        <v>1179</v>
      </c>
    </row>
    <row r="789" spans="2:65" s="10" customFormat="1" ht="29.85" customHeight="1">
      <c r="B789" s="170"/>
      <c r="C789" s="171"/>
      <c r="D789" s="184" t="s">
        <v>69</v>
      </c>
      <c r="E789" s="185" t="s">
        <v>1180</v>
      </c>
      <c r="F789" s="185" t="s">
        <v>1181</v>
      </c>
      <c r="G789" s="171"/>
      <c r="H789" s="171"/>
      <c r="I789" s="174"/>
      <c r="J789" s="186">
        <f>BK789</f>
        <v>0</v>
      </c>
      <c r="K789" s="171"/>
      <c r="L789" s="176"/>
      <c r="M789" s="177"/>
      <c r="N789" s="178"/>
      <c r="O789" s="178"/>
      <c r="P789" s="179">
        <f>SUM(P790:P799)</f>
        <v>0</v>
      </c>
      <c r="Q789" s="178"/>
      <c r="R789" s="179">
        <f>SUM(R790:R799)</f>
        <v>3.9320538404000002E-2</v>
      </c>
      <c r="S789" s="178"/>
      <c r="T789" s="180">
        <f>SUM(T790:T799)</f>
        <v>0</v>
      </c>
      <c r="AR789" s="181" t="s">
        <v>82</v>
      </c>
      <c r="AT789" s="182" t="s">
        <v>69</v>
      </c>
      <c r="AU789" s="182" t="s">
        <v>75</v>
      </c>
      <c r="AY789" s="181" t="s">
        <v>149</v>
      </c>
      <c r="BK789" s="183">
        <f>SUM(BK790:BK799)</f>
        <v>0</v>
      </c>
    </row>
    <row r="790" spans="2:65" s="1" customFormat="1" ht="22.5" customHeight="1">
      <c r="B790" s="40"/>
      <c r="C790" s="187" t="s">
        <v>1182</v>
      </c>
      <c r="D790" s="187" t="s">
        <v>151</v>
      </c>
      <c r="E790" s="188" t="s">
        <v>1183</v>
      </c>
      <c r="F790" s="189" t="s">
        <v>1184</v>
      </c>
      <c r="G790" s="190" t="s">
        <v>261</v>
      </c>
      <c r="H790" s="191">
        <v>4</v>
      </c>
      <c r="I790" s="192"/>
      <c r="J790" s="193">
        <f t="shared" ref="J790:J797" si="60">ROUND(I790*H790,2)</f>
        <v>0</v>
      </c>
      <c r="K790" s="189" t="s">
        <v>174</v>
      </c>
      <c r="L790" s="60"/>
      <c r="M790" s="194" t="s">
        <v>21</v>
      </c>
      <c r="N790" s="195" t="s">
        <v>41</v>
      </c>
      <c r="O790" s="41"/>
      <c r="P790" s="196">
        <f t="shared" ref="P790:P797" si="61">O790*H790</f>
        <v>0</v>
      </c>
      <c r="Q790" s="196">
        <v>6.8999999999999997E-4</v>
      </c>
      <c r="R790" s="196">
        <f t="shared" ref="R790:R797" si="62">Q790*H790</f>
        <v>2.7599999999999999E-3</v>
      </c>
      <c r="S790" s="196">
        <v>0</v>
      </c>
      <c r="T790" s="197">
        <f t="shared" ref="T790:T797" si="63">S790*H790</f>
        <v>0</v>
      </c>
      <c r="AR790" s="23" t="s">
        <v>244</v>
      </c>
      <c r="AT790" s="23" t="s">
        <v>151</v>
      </c>
      <c r="AU790" s="23" t="s">
        <v>82</v>
      </c>
      <c r="AY790" s="23" t="s">
        <v>149</v>
      </c>
      <c r="BE790" s="198">
        <f t="shared" ref="BE790:BE797" si="64">IF(N790="základní",J790,0)</f>
        <v>0</v>
      </c>
      <c r="BF790" s="198">
        <f t="shared" ref="BF790:BF797" si="65">IF(N790="snížená",J790,0)</f>
        <v>0</v>
      </c>
      <c r="BG790" s="198">
        <f t="shared" ref="BG790:BG797" si="66">IF(N790="zákl. přenesená",J790,0)</f>
        <v>0</v>
      </c>
      <c r="BH790" s="198">
        <f t="shared" ref="BH790:BH797" si="67">IF(N790="sníž. přenesená",J790,0)</f>
        <v>0</v>
      </c>
      <c r="BI790" s="198">
        <f t="shared" ref="BI790:BI797" si="68">IF(N790="nulová",J790,0)</f>
        <v>0</v>
      </c>
      <c r="BJ790" s="23" t="s">
        <v>75</v>
      </c>
      <c r="BK790" s="198">
        <f t="shared" ref="BK790:BK797" si="69">ROUND(I790*H790,2)</f>
        <v>0</v>
      </c>
      <c r="BL790" s="23" t="s">
        <v>244</v>
      </c>
      <c r="BM790" s="23" t="s">
        <v>1185</v>
      </c>
    </row>
    <row r="791" spans="2:65" s="1" customFormat="1" ht="31.5" customHeight="1">
      <c r="B791" s="40"/>
      <c r="C791" s="187" t="s">
        <v>1186</v>
      </c>
      <c r="D791" s="187" t="s">
        <v>151</v>
      </c>
      <c r="E791" s="188" t="s">
        <v>1187</v>
      </c>
      <c r="F791" s="189" t="s">
        <v>1188</v>
      </c>
      <c r="G791" s="190" t="s">
        <v>268</v>
      </c>
      <c r="H791" s="191">
        <v>28</v>
      </c>
      <c r="I791" s="192"/>
      <c r="J791" s="193">
        <f t="shared" si="60"/>
        <v>0</v>
      </c>
      <c r="K791" s="189" t="s">
        <v>174</v>
      </c>
      <c r="L791" s="60"/>
      <c r="M791" s="194" t="s">
        <v>21</v>
      </c>
      <c r="N791" s="195" t="s">
        <v>41</v>
      </c>
      <c r="O791" s="41"/>
      <c r="P791" s="196">
        <f t="shared" si="61"/>
        <v>0</v>
      </c>
      <c r="Q791" s="196">
        <v>1.0000000000000001E-5</v>
      </c>
      <c r="R791" s="196">
        <f t="shared" si="62"/>
        <v>2.8000000000000003E-4</v>
      </c>
      <c r="S791" s="196">
        <v>0</v>
      </c>
      <c r="T791" s="197">
        <f t="shared" si="63"/>
        <v>0</v>
      </c>
      <c r="AR791" s="23" t="s">
        <v>244</v>
      </c>
      <c r="AT791" s="23" t="s">
        <v>151</v>
      </c>
      <c r="AU791" s="23" t="s">
        <v>82</v>
      </c>
      <c r="AY791" s="23" t="s">
        <v>149</v>
      </c>
      <c r="BE791" s="198">
        <f t="shared" si="64"/>
        <v>0</v>
      </c>
      <c r="BF791" s="198">
        <f t="shared" si="65"/>
        <v>0</v>
      </c>
      <c r="BG791" s="198">
        <f t="shared" si="66"/>
        <v>0</v>
      </c>
      <c r="BH791" s="198">
        <f t="shared" si="67"/>
        <v>0</v>
      </c>
      <c r="BI791" s="198">
        <f t="shared" si="68"/>
        <v>0</v>
      </c>
      <c r="BJ791" s="23" t="s">
        <v>75</v>
      </c>
      <c r="BK791" s="198">
        <f t="shared" si="69"/>
        <v>0</v>
      </c>
      <c r="BL791" s="23" t="s">
        <v>244</v>
      </c>
      <c r="BM791" s="23" t="s">
        <v>1189</v>
      </c>
    </row>
    <row r="792" spans="2:65" s="1" customFormat="1" ht="31.5" customHeight="1">
      <c r="B792" s="40"/>
      <c r="C792" s="187" t="s">
        <v>1190</v>
      </c>
      <c r="D792" s="187" t="s">
        <v>151</v>
      </c>
      <c r="E792" s="188" t="s">
        <v>1191</v>
      </c>
      <c r="F792" s="189" t="s">
        <v>1192</v>
      </c>
      <c r="G792" s="190" t="s">
        <v>268</v>
      </c>
      <c r="H792" s="191">
        <v>2</v>
      </c>
      <c r="I792" s="192"/>
      <c r="J792" s="193">
        <f t="shared" si="60"/>
        <v>0</v>
      </c>
      <c r="K792" s="189" t="s">
        <v>174</v>
      </c>
      <c r="L792" s="60"/>
      <c r="M792" s="194" t="s">
        <v>21</v>
      </c>
      <c r="N792" s="195" t="s">
        <v>41</v>
      </c>
      <c r="O792" s="41"/>
      <c r="P792" s="196">
        <f t="shared" si="61"/>
        <v>0</v>
      </c>
      <c r="Q792" s="196">
        <v>3.0000000000000001E-5</v>
      </c>
      <c r="R792" s="196">
        <f t="shared" si="62"/>
        <v>6.0000000000000002E-5</v>
      </c>
      <c r="S792" s="196">
        <v>0</v>
      </c>
      <c r="T792" s="197">
        <f t="shared" si="63"/>
        <v>0</v>
      </c>
      <c r="AR792" s="23" t="s">
        <v>244</v>
      </c>
      <c r="AT792" s="23" t="s">
        <v>151</v>
      </c>
      <c r="AU792" s="23" t="s">
        <v>82</v>
      </c>
      <c r="AY792" s="23" t="s">
        <v>149</v>
      </c>
      <c r="BE792" s="198">
        <f t="shared" si="64"/>
        <v>0</v>
      </c>
      <c r="BF792" s="198">
        <f t="shared" si="65"/>
        <v>0</v>
      </c>
      <c r="BG792" s="198">
        <f t="shared" si="66"/>
        <v>0</v>
      </c>
      <c r="BH792" s="198">
        <f t="shared" si="67"/>
        <v>0</v>
      </c>
      <c r="BI792" s="198">
        <f t="shared" si="68"/>
        <v>0</v>
      </c>
      <c r="BJ792" s="23" t="s">
        <v>75</v>
      </c>
      <c r="BK792" s="198">
        <f t="shared" si="69"/>
        <v>0</v>
      </c>
      <c r="BL792" s="23" t="s">
        <v>244</v>
      </c>
      <c r="BM792" s="23" t="s">
        <v>1193</v>
      </c>
    </row>
    <row r="793" spans="2:65" s="1" customFormat="1" ht="22.5" customHeight="1">
      <c r="B793" s="40"/>
      <c r="C793" s="187" t="s">
        <v>1194</v>
      </c>
      <c r="D793" s="187" t="s">
        <v>151</v>
      </c>
      <c r="E793" s="188" t="s">
        <v>1195</v>
      </c>
      <c r="F793" s="189" t="s">
        <v>1196</v>
      </c>
      <c r="G793" s="190" t="s">
        <v>261</v>
      </c>
      <c r="H793" s="191">
        <v>4</v>
      </c>
      <c r="I793" s="192"/>
      <c r="J793" s="193">
        <f t="shared" si="60"/>
        <v>0</v>
      </c>
      <c r="K793" s="189" t="s">
        <v>174</v>
      </c>
      <c r="L793" s="60"/>
      <c r="M793" s="194" t="s">
        <v>21</v>
      </c>
      <c r="N793" s="195" t="s">
        <v>41</v>
      </c>
      <c r="O793" s="41"/>
      <c r="P793" s="196">
        <f t="shared" si="61"/>
        <v>0</v>
      </c>
      <c r="Q793" s="196">
        <v>0</v>
      </c>
      <c r="R793" s="196">
        <f t="shared" si="62"/>
        <v>0</v>
      </c>
      <c r="S793" s="196">
        <v>0</v>
      </c>
      <c r="T793" s="197">
        <f t="shared" si="63"/>
        <v>0</v>
      </c>
      <c r="AR793" s="23" t="s">
        <v>244</v>
      </c>
      <c r="AT793" s="23" t="s">
        <v>151</v>
      </c>
      <c r="AU793" s="23" t="s">
        <v>82</v>
      </c>
      <c r="AY793" s="23" t="s">
        <v>149</v>
      </c>
      <c r="BE793" s="198">
        <f t="shared" si="64"/>
        <v>0</v>
      </c>
      <c r="BF793" s="198">
        <f t="shared" si="65"/>
        <v>0</v>
      </c>
      <c r="BG793" s="198">
        <f t="shared" si="66"/>
        <v>0</v>
      </c>
      <c r="BH793" s="198">
        <f t="shared" si="67"/>
        <v>0</v>
      </c>
      <c r="BI793" s="198">
        <f t="shared" si="68"/>
        <v>0</v>
      </c>
      <c r="BJ793" s="23" t="s">
        <v>75</v>
      </c>
      <c r="BK793" s="198">
        <f t="shared" si="69"/>
        <v>0</v>
      </c>
      <c r="BL793" s="23" t="s">
        <v>244</v>
      </c>
      <c r="BM793" s="23" t="s">
        <v>1197</v>
      </c>
    </row>
    <row r="794" spans="2:65" s="1" customFormat="1" ht="31.5" customHeight="1">
      <c r="B794" s="40"/>
      <c r="C794" s="187" t="s">
        <v>1198</v>
      </c>
      <c r="D794" s="187" t="s">
        <v>151</v>
      </c>
      <c r="E794" s="188" t="s">
        <v>1199</v>
      </c>
      <c r="F794" s="189" t="s">
        <v>1200</v>
      </c>
      <c r="G794" s="190" t="s">
        <v>261</v>
      </c>
      <c r="H794" s="191">
        <v>127.04</v>
      </c>
      <c r="I794" s="192"/>
      <c r="J794" s="193">
        <f t="shared" si="60"/>
        <v>0</v>
      </c>
      <c r="K794" s="189" t="s">
        <v>174</v>
      </c>
      <c r="L794" s="60"/>
      <c r="M794" s="194" t="s">
        <v>21</v>
      </c>
      <c r="N794" s="195" t="s">
        <v>41</v>
      </c>
      <c r="O794" s="41"/>
      <c r="P794" s="196">
        <f t="shared" si="61"/>
        <v>0</v>
      </c>
      <c r="Q794" s="196">
        <v>1.95448E-4</v>
      </c>
      <c r="R794" s="196">
        <f t="shared" si="62"/>
        <v>2.4829713920000003E-2</v>
      </c>
      <c r="S794" s="196">
        <v>0</v>
      </c>
      <c r="T794" s="197">
        <f t="shared" si="63"/>
        <v>0</v>
      </c>
      <c r="AR794" s="23" t="s">
        <v>244</v>
      </c>
      <c r="AT794" s="23" t="s">
        <v>151</v>
      </c>
      <c r="AU794" s="23" t="s">
        <v>82</v>
      </c>
      <c r="AY794" s="23" t="s">
        <v>149</v>
      </c>
      <c r="BE794" s="198">
        <f t="shared" si="64"/>
        <v>0</v>
      </c>
      <c r="BF794" s="198">
        <f t="shared" si="65"/>
        <v>0</v>
      </c>
      <c r="BG794" s="198">
        <f t="shared" si="66"/>
        <v>0</v>
      </c>
      <c r="BH794" s="198">
        <f t="shared" si="67"/>
        <v>0</v>
      </c>
      <c r="BI794" s="198">
        <f t="shared" si="68"/>
        <v>0</v>
      </c>
      <c r="BJ794" s="23" t="s">
        <v>75</v>
      </c>
      <c r="BK794" s="198">
        <f t="shared" si="69"/>
        <v>0</v>
      </c>
      <c r="BL794" s="23" t="s">
        <v>244</v>
      </c>
      <c r="BM794" s="23" t="s">
        <v>1201</v>
      </c>
    </row>
    <row r="795" spans="2:65" s="1" customFormat="1" ht="31.5" customHeight="1">
      <c r="B795" s="40"/>
      <c r="C795" s="187" t="s">
        <v>1202</v>
      </c>
      <c r="D795" s="187" t="s">
        <v>151</v>
      </c>
      <c r="E795" s="188" t="s">
        <v>1203</v>
      </c>
      <c r="F795" s="189" t="s">
        <v>1204</v>
      </c>
      <c r="G795" s="190" t="s">
        <v>261</v>
      </c>
      <c r="H795" s="191">
        <v>14.64</v>
      </c>
      <c r="I795" s="192"/>
      <c r="J795" s="193">
        <f t="shared" si="60"/>
        <v>0</v>
      </c>
      <c r="K795" s="189" t="s">
        <v>174</v>
      </c>
      <c r="L795" s="60"/>
      <c r="M795" s="194" t="s">
        <v>21</v>
      </c>
      <c r="N795" s="195" t="s">
        <v>41</v>
      </c>
      <c r="O795" s="41"/>
      <c r="P795" s="196">
        <f t="shared" si="61"/>
        <v>0</v>
      </c>
      <c r="Q795" s="196">
        <v>2.676043E-4</v>
      </c>
      <c r="R795" s="196">
        <f t="shared" si="62"/>
        <v>3.9177269520000004E-3</v>
      </c>
      <c r="S795" s="196">
        <v>0</v>
      </c>
      <c r="T795" s="197">
        <f t="shared" si="63"/>
        <v>0</v>
      </c>
      <c r="AR795" s="23" t="s">
        <v>244</v>
      </c>
      <c r="AT795" s="23" t="s">
        <v>151</v>
      </c>
      <c r="AU795" s="23" t="s">
        <v>82</v>
      </c>
      <c r="AY795" s="23" t="s">
        <v>149</v>
      </c>
      <c r="BE795" s="198">
        <f t="shared" si="64"/>
        <v>0</v>
      </c>
      <c r="BF795" s="198">
        <f t="shared" si="65"/>
        <v>0</v>
      </c>
      <c r="BG795" s="198">
        <f t="shared" si="66"/>
        <v>0</v>
      </c>
      <c r="BH795" s="198">
        <f t="shared" si="67"/>
        <v>0</v>
      </c>
      <c r="BI795" s="198">
        <f t="shared" si="68"/>
        <v>0</v>
      </c>
      <c r="BJ795" s="23" t="s">
        <v>75</v>
      </c>
      <c r="BK795" s="198">
        <f t="shared" si="69"/>
        <v>0</v>
      </c>
      <c r="BL795" s="23" t="s">
        <v>244</v>
      </c>
      <c r="BM795" s="23" t="s">
        <v>1205</v>
      </c>
    </row>
    <row r="796" spans="2:65" s="1" customFormat="1" ht="31.5" customHeight="1">
      <c r="B796" s="40"/>
      <c r="C796" s="187" t="s">
        <v>1206</v>
      </c>
      <c r="D796" s="187" t="s">
        <v>151</v>
      </c>
      <c r="E796" s="188" t="s">
        <v>1207</v>
      </c>
      <c r="F796" s="189" t="s">
        <v>1208</v>
      </c>
      <c r="G796" s="190" t="s">
        <v>261</v>
      </c>
      <c r="H796" s="191">
        <v>20.47</v>
      </c>
      <c r="I796" s="192"/>
      <c r="J796" s="193">
        <f t="shared" si="60"/>
        <v>0</v>
      </c>
      <c r="K796" s="189" t="s">
        <v>174</v>
      </c>
      <c r="L796" s="60"/>
      <c r="M796" s="194" t="s">
        <v>21</v>
      </c>
      <c r="N796" s="195" t="s">
        <v>41</v>
      </c>
      <c r="O796" s="41"/>
      <c r="P796" s="196">
        <f t="shared" si="61"/>
        <v>0</v>
      </c>
      <c r="Q796" s="196">
        <v>3.6507560000000001E-4</v>
      </c>
      <c r="R796" s="196">
        <f t="shared" si="62"/>
        <v>7.4730975320000002E-3</v>
      </c>
      <c r="S796" s="196">
        <v>0</v>
      </c>
      <c r="T796" s="197">
        <f t="shared" si="63"/>
        <v>0</v>
      </c>
      <c r="AR796" s="23" t="s">
        <v>244</v>
      </c>
      <c r="AT796" s="23" t="s">
        <v>151</v>
      </c>
      <c r="AU796" s="23" t="s">
        <v>82</v>
      </c>
      <c r="AY796" s="23" t="s">
        <v>149</v>
      </c>
      <c r="BE796" s="198">
        <f t="shared" si="64"/>
        <v>0</v>
      </c>
      <c r="BF796" s="198">
        <f t="shared" si="65"/>
        <v>0</v>
      </c>
      <c r="BG796" s="198">
        <f t="shared" si="66"/>
        <v>0</v>
      </c>
      <c r="BH796" s="198">
        <f t="shared" si="67"/>
        <v>0</v>
      </c>
      <c r="BI796" s="198">
        <f t="shared" si="68"/>
        <v>0</v>
      </c>
      <c r="BJ796" s="23" t="s">
        <v>75</v>
      </c>
      <c r="BK796" s="198">
        <f t="shared" si="69"/>
        <v>0</v>
      </c>
      <c r="BL796" s="23" t="s">
        <v>244</v>
      </c>
      <c r="BM796" s="23" t="s">
        <v>1209</v>
      </c>
    </row>
    <row r="797" spans="2:65" s="1" customFormat="1" ht="22.5" customHeight="1">
      <c r="B797" s="40"/>
      <c r="C797" s="187" t="s">
        <v>1210</v>
      </c>
      <c r="D797" s="187" t="s">
        <v>151</v>
      </c>
      <c r="E797" s="188" t="s">
        <v>1211</v>
      </c>
      <c r="F797" s="189" t="s">
        <v>1212</v>
      </c>
      <c r="G797" s="190" t="s">
        <v>261</v>
      </c>
      <c r="H797" s="191">
        <v>162.15</v>
      </c>
      <c r="I797" s="192"/>
      <c r="J797" s="193">
        <f t="shared" si="60"/>
        <v>0</v>
      </c>
      <c r="K797" s="189" t="s">
        <v>174</v>
      </c>
      <c r="L797" s="60"/>
      <c r="M797" s="194" t="s">
        <v>21</v>
      </c>
      <c r="N797" s="195" t="s">
        <v>41</v>
      </c>
      <c r="O797" s="41"/>
      <c r="P797" s="196">
        <f t="shared" si="61"/>
        <v>0</v>
      </c>
      <c r="Q797" s="196">
        <v>0</v>
      </c>
      <c r="R797" s="196">
        <f t="shared" si="62"/>
        <v>0</v>
      </c>
      <c r="S797" s="196">
        <v>0</v>
      </c>
      <c r="T797" s="197">
        <f t="shared" si="63"/>
        <v>0</v>
      </c>
      <c r="AR797" s="23" t="s">
        <v>244</v>
      </c>
      <c r="AT797" s="23" t="s">
        <v>151</v>
      </c>
      <c r="AU797" s="23" t="s">
        <v>82</v>
      </c>
      <c r="AY797" s="23" t="s">
        <v>149</v>
      </c>
      <c r="BE797" s="198">
        <f t="shared" si="64"/>
        <v>0</v>
      </c>
      <c r="BF797" s="198">
        <f t="shared" si="65"/>
        <v>0</v>
      </c>
      <c r="BG797" s="198">
        <f t="shared" si="66"/>
        <v>0</v>
      </c>
      <c r="BH797" s="198">
        <f t="shared" si="67"/>
        <v>0</v>
      </c>
      <c r="BI797" s="198">
        <f t="shared" si="68"/>
        <v>0</v>
      </c>
      <c r="BJ797" s="23" t="s">
        <v>75</v>
      </c>
      <c r="BK797" s="198">
        <f t="shared" si="69"/>
        <v>0</v>
      </c>
      <c r="BL797" s="23" t="s">
        <v>244</v>
      </c>
      <c r="BM797" s="23" t="s">
        <v>1213</v>
      </c>
    </row>
    <row r="798" spans="2:65" s="12" customFormat="1">
      <c r="B798" s="211"/>
      <c r="C798" s="212"/>
      <c r="D798" s="224" t="s">
        <v>158</v>
      </c>
      <c r="E798" s="234" t="s">
        <v>21</v>
      </c>
      <c r="F798" s="235" t="s">
        <v>1214</v>
      </c>
      <c r="G798" s="212"/>
      <c r="H798" s="236">
        <v>162.15</v>
      </c>
      <c r="I798" s="216"/>
      <c r="J798" s="212"/>
      <c r="K798" s="212"/>
      <c r="L798" s="217"/>
      <c r="M798" s="218"/>
      <c r="N798" s="219"/>
      <c r="O798" s="219"/>
      <c r="P798" s="219"/>
      <c r="Q798" s="219"/>
      <c r="R798" s="219"/>
      <c r="S798" s="219"/>
      <c r="T798" s="220"/>
      <c r="AT798" s="221" t="s">
        <v>158</v>
      </c>
      <c r="AU798" s="221" t="s">
        <v>82</v>
      </c>
      <c r="AV798" s="12" t="s">
        <v>82</v>
      </c>
      <c r="AW798" s="12" t="s">
        <v>34</v>
      </c>
      <c r="AX798" s="12" t="s">
        <v>75</v>
      </c>
      <c r="AY798" s="221" t="s">
        <v>149</v>
      </c>
    </row>
    <row r="799" spans="2:65" s="1" customFormat="1" ht="31.5" customHeight="1">
      <c r="B799" s="40"/>
      <c r="C799" s="187" t="s">
        <v>1215</v>
      </c>
      <c r="D799" s="187" t="s">
        <v>151</v>
      </c>
      <c r="E799" s="188" t="s">
        <v>1216</v>
      </c>
      <c r="F799" s="189" t="s">
        <v>1217</v>
      </c>
      <c r="G799" s="190" t="s">
        <v>217</v>
      </c>
      <c r="H799" s="191">
        <v>3.9E-2</v>
      </c>
      <c r="I799" s="192"/>
      <c r="J799" s="193">
        <f>ROUND(I799*H799,2)</f>
        <v>0</v>
      </c>
      <c r="K799" s="189" t="s">
        <v>174</v>
      </c>
      <c r="L799" s="60"/>
      <c r="M799" s="194" t="s">
        <v>21</v>
      </c>
      <c r="N799" s="195" t="s">
        <v>41</v>
      </c>
      <c r="O799" s="41"/>
      <c r="P799" s="196">
        <f>O799*H799</f>
        <v>0</v>
      </c>
      <c r="Q799" s="196">
        <v>0</v>
      </c>
      <c r="R799" s="196">
        <f>Q799*H799</f>
        <v>0</v>
      </c>
      <c r="S799" s="196">
        <v>0</v>
      </c>
      <c r="T799" s="197">
        <f>S799*H799</f>
        <v>0</v>
      </c>
      <c r="AR799" s="23" t="s">
        <v>244</v>
      </c>
      <c r="AT799" s="23" t="s">
        <v>151</v>
      </c>
      <c r="AU799" s="23" t="s">
        <v>82</v>
      </c>
      <c r="AY799" s="23" t="s">
        <v>149</v>
      </c>
      <c r="BE799" s="198">
        <f>IF(N799="základní",J799,0)</f>
        <v>0</v>
      </c>
      <c r="BF799" s="198">
        <f>IF(N799="snížená",J799,0)</f>
        <v>0</v>
      </c>
      <c r="BG799" s="198">
        <f>IF(N799="zákl. přenesená",J799,0)</f>
        <v>0</v>
      </c>
      <c r="BH799" s="198">
        <f>IF(N799="sníž. přenesená",J799,0)</f>
        <v>0</v>
      </c>
      <c r="BI799" s="198">
        <f>IF(N799="nulová",J799,0)</f>
        <v>0</v>
      </c>
      <c r="BJ799" s="23" t="s">
        <v>75</v>
      </c>
      <c r="BK799" s="198">
        <f>ROUND(I799*H799,2)</f>
        <v>0</v>
      </c>
      <c r="BL799" s="23" t="s">
        <v>244</v>
      </c>
      <c r="BM799" s="23" t="s">
        <v>1218</v>
      </c>
    </row>
    <row r="800" spans="2:65" s="10" customFormat="1" ht="29.85" customHeight="1">
      <c r="B800" s="170"/>
      <c r="C800" s="171"/>
      <c r="D800" s="184" t="s">
        <v>69</v>
      </c>
      <c r="E800" s="185" t="s">
        <v>1219</v>
      </c>
      <c r="F800" s="185" t="s">
        <v>1220</v>
      </c>
      <c r="G800" s="171"/>
      <c r="H800" s="171"/>
      <c r="I800" s="174"/>
      <c r="J800" s="186">
        <f>BK800</f>
        <v>0</v>
      </c>
      <c r="K800" s="171"/>
      <c r="L800" s="176"/>
      <c r="M800" s="177"/>
      <c r="N800" s="178"/>
      <c r="O800" s="178"/>
      <c r="P800" s="179">
        <f>SUM(P801:P806)</f>
        <v>0</v>
      </c>
      <c r="Q800" s="178"/>
      <c r="R800" s="179">
        <f>SUM(R801:R806)</f>
        <v>1.4290000000000001E-2</v>
      </c>
      <c r="S800" s="178"/>
      <c r="T800" s="180">
        <f>SUM(T801:T806)</f>
        <v>0</v>
      </c>
      <c r="AR800" s="181" t="s">
        <v>82</v>
      </c>
      <c r="AT800" s="182" t="s">
        <v>69</v>
      </c>
      <c r="AU800" s="182" t="s">
        <v>75</v>
      </c>
      <c r="AY800" s="181" t="s">
        <v>149</v>
      </c>
      <c r="BK800" s="183">
        <f>SUM(BK801:BK806)</f>
        <v>0</v>
      </c>
    </row>
    <row r="801" spans="2:65" s="1" customFormat="1" ht="31.5" customHeight="1">
      <c r="B801" s="40"/>
      <c r="C801" s="187" t="s">
        <v>1221</v>
      </c>
      <c r="D801" s="187" t="s">
        <v>151</v>
      </c>
      <c r="E801" s="188" t="s">
        <v>1222</v>
      </c>
      <c r="F801" s="189" t="s">
        <v>1223</v>
      </c>
      <c r="G801" s="190" t="s">
        <v>268</v>
      </c>
      <c r="H801" s="191">
        <v>14</v>
      </c>
      <c r="I801" s="192"/>
      <c r="J801" s="193">
        <f t="shared" ref="J801:J806" si="70">ROUND(I801*H801,2)</f>
        <v>0</v>
      </c>
      <c r="K801" s="189" t="s">
        <v>174</v>
      </c>
      <c r="L801" s="60"/>
      <c r="M801" s="194" t="s">
        <v>21</v>
      </c>
      <c r="N801" s="195" t="s">
        <v>41</v>
      </c>
      <c r="O801" s="41"/>
      <c r="P801" s="196">
        <f t="shared" ref="P801:P806" si="71">O801*H801</f>
        <v>0</v>
      </c>
      <c r="Q801" s="196">
        <v>1.3999999999999999E-4</v>
      </c>
      <c r="R801" s="196">
        <f t="shared" ref="R801:R806" si="72">Q801*H801</f>
        <v>1.9599999999999999E-3</v>
      </c>
      <c r="S801" s="196">
        <v>0</v>
      </c>
      <c r="T801" s="197">
        <f t="shared" ref="T801:T806" si="73">S801*H801</f>
        <v>0</v>
      </c>
      <c r="AR801" s="23" t="s">
        <v>244</v>
      </c>
      <c r="AT801" s="23" t="s">
        <v>151</v>
      </c>
      <c r="AU801" s="23" t="s">
        <v>82</v>
      </c>
      <c r="AY801" s="23" t="s">
        <v>149</v>
      </c>
      <c r="BE801" s="198">
        <f t="shared" ref="BE801:BE806" si="74">IF(N801="základní",J801,0)</f>
        <v>0</v>
      </c>
      <c r="BF801" s="198">
        <f t="shared" ref="BF801:BF806" si="75">IF(N801="snížená",J801,0)</f>
        <v>0</v>
      </c>
      <c r="BG801" s="198">
        <f t="shared" ref="BG801:BG806" si="76">IF(N801="zákl. přenesená",J801,0)</f>
        <v>0</v>
      </c>
      <c r="BH801" s="198">
        <f t="shared" ref="BH801:BH806" si="77">IF(N801="sníž. přenesená",J801,0)</f>
        <v>0</v>
      </c>
      <c r="BI801" s="198">
        <f t="shared" ref="BI801:BI806" si="78">IF(N801="nulová",J801,0)</f>
        <v>0</v>
      </c>
      <c r="BJ801" s="23" t="s">
        <v>75</v>
      </c>
      <c r="BK801" s="198">
        <f t="shared" ref="BK801:BK806" si="79">ROUND(I801*H801,2)</f>
        <v>0</v>
      </c>
      <c r="BL801" s="23" t="s">
        <v>244</v>
      </c>
      <c r="BM801" s="23" t="s">
        <v>1224</v>
      </c>
    </row>
    <row r="802" spans="2:65" s="1" customFormat="1" ht="31.5" customHeight="1">
      <c r="B802" s="40"/>
      <c r="C802" s="187" t="s">
        <v>1225</v>
      </c>
      <c r="D802" s="187" t="s">
        <v>151</v>
      </c>
      <c r="E802" s="188" t="s">
        <v>1226</v>
      </c>
      <c r="F802" s="189" t="s">
        <v>1227</v>
      </c>
      <c r="G802" s="190" t="s">
        <v>268</v>
      </c>
      <c r="H802" s="191">
        <v>14</v>
      </c>
      <c r="I802" s="192"/>
      <c r="J802" s="193">
        <f t="shared" si="70"/>
        <v>0</v>
      </c>
      <c r="K802" s="189" t="s">
        <v>174</v>
      </c>
      <c r="L802" s="60"/>
      <c r="M802" s="194" t="s">
        <v>21</v>
      </c>
      <c r="N802" s="195" t="s">
        <v>41</v>
      </c>
      <c r="O802" s="41"/>
      <c r="P802" s="196">
        <f t="shared" si="71"/>
        <v>0</v>
      </c>
      <c r="Q802" s="196">
        <v>7.1000000000000002E-4</v>
      </c>
      <c r="R802" s="196">
        <f t="shared" si="72"/>
        <v>9.9400000000000009E-3</v>
      </c>
      <c r="S802" s="196">
        <v>0</v>
      </c>
      <c r="T802" s="197">
        <f t="shared" si="73"/>
        <v>0</v>
      </c>
      <c r="AR802" s="23" t="s">
        <v>244</v>
      </c>
      <c r="AT802" s="23" t="s">
        <v>151</v>
      </c>
      <c r="AU802" s="23" t="s">
        <v>82</v>
      </c>
      <c r="AY802" s="23" t="s">
        <v>149</v>
      </c>
      <c r="BE802" s="198">
        <f t="shared" si="74"/>
        <v>0</v>
      </c>
      <c r="BF802" s="198">
        <f t="shared" si="75"/>
        <v>0</v>
      </c>
      <c r="BG802" s="198">
        <f t="shared" si="76"/>
        <v>0</v>
      </c>
      <c r="BH802" s="198">
        <f t="shared" si="77"/>
        <v>0</v>
      </c>
      <c r="BI802" s="198">
        <f t="shared" si="78"/>
        <v>0</v>
      </c>
      <c r="BJ802" s="23" t="s">
        <v>75</v>
      </c>
      <c r="BK802" s="198">
        <f t="shared" si="79"/>
        <v>0</v>
      </c>
      <c r="BL802" s="23" t="s">
        <v>244</v>
      </c>
      <c r="BM802" s="23" t="s">
        <v>1228</v>
      </c>
    </row>
    <row r="803" spans="2:65" s="1" customFormat="1" ht="31.5" customHeight="1">
      <c r="B803" s="40"/>
      <c r="C803" s="237" t="s">
        <v>1229</v>
      </c>
      <c r="D803" s="237" t="s">
        <v>245</v>
      </c>
      <c r="E803" s="238" t="s">
        <v>1230</v>
      </c>
      <c r="F803" s="239" t="s">
        <v>1231</v>
      </c>
      <c r="G803" s="240" t="s">
        <v>268</v>
      </c>
      <c r="H803" s="241">
        <v>28</v>
      </c>
      <c r="I803" s="242"/>
      <c r="J803" s="243">
        <f t="shared" si="70"/>
        <v>0</v>
      </c>
      <c r="K803" s="239" t="s">
        <v>174</v>
      </c>
      <c r="L803" s="244"/>
      <c r="M803" s="245" t="s">
        <v>21</v>
      </c>
      <c r="N803" s="246" t="s">
        <v>41</v>
      </c>
      <c r="O803" s="41"/>
      <c r="P803" s="196">
        <f t="shared" si="71"/>
        <v>0</v>
      </c>
      <c r="Q803" s="196">
        <v>5.0000000000000002E-5</v>
      </c>
      <c r="R803" s="196">
        <f t="shared" si="72"/>
        <v>1.4E-3</v>
      </c>
      <c r="S803" s="196">
        <v>0</v>
      </c>
      <c r="T803" s="197">
        <f t="shared" si="73"/>
        <v>0</v>
      </c>
      <c r="AR803" s="23" t="s">
        <v>361</v>
      </c>
      <c r="AT803" s="23" t="s">
        <v>245</v>
      </c>
      <c r="AU803" s="23" t="s">
        <v>82</v>
      </c>
      <c r="AY803" s="23" t="s">
        <v>149</v>
      </c>
      <c r="BE803" s="198">
        <f t="shared" si="74"/>
        <v>0</v>
      </c>
      <c r="BF803" s="198">
        <f t="shared" si="75"/>
        <v>0</v>
      </c>
      <c r="BG803" s="198">
        <f t="shared" si="76"/>
        <v>0</v>
      </c>
      <c r="BH803" s="198">
        <f t="shared" si="77"/>
        <v>0</v>
      </c>
      <c r="BI803" s="198">
        <f t="shared" si="78"/>
        <v>0</v>
      </c>
      <c r="BJ803" s="23" t="s">
        <v>75</v>
      </c>
      <c r="BK803" s="198">
        <f t="shared" si="79"/>
        <v>0</v>
      </c>
      <c r="BL803" s="23" t="s">
        <v>244</v>
      </c>
      <c r="BM803" s="23" t="s">
        <v>1232</v>
      </c>
    </row>
    <row r="804" spans="2:65" s="1" customFormat="1" ht="22.5" customHeight="1">
      <c r="B804" s="40"/>
      <c r="C804" s="187" t="s">
        <v>1233</v>
      </c>
      <c r="D804" s="187" t="s">
        <v>151</v>
      </c>
      <c r="E804" s="188" t="s">
        <v>1234</v>
      </c>
      <c r="F804" s="189" t="s">
        <v>1235</v>
      </c>
      <c r="G804" s="190" t="s">
        <v>268</v>
      </c>
      <c r="H804" s="191">
        <v>3</v>
      </c>
      <c r="I804" s="192"/>
      <c r="J804" s="193">
        <f t="shared" si="70"/>
        <v>0</v>
      </c>
      <c r="K804" s="189" t="s">
        <v>174</v>
      </c>
      <c r="L804" s="60"/>
      <c r="M804" s="194" t="s">
        <v>21</v>
      </c>
      <c r="N804" s="195" t="s">
        <v>41</v>
      </c>
      <c r="O804" s="41"/>
      <c r="P804" s="196">
        <f t="shared" si="71"/>
        <v>0</v>
      </c>
      <c r="Q804" s="196">
        <v>2.2000000000000001E-4</v>
      </c>
      <c r="R804" s="196">
        <f t="shared" si="72"/>
        <v>6.6E-4</v>
      </c>
      <c r="S804" s="196">
        <v>0</v>
      </c>
      <c r="T804" s="197">
        <f t="shared" si="73"/>
        <v>0</v>
      </c>
      <c r="AR804" s="23" t="s">
        <v>244</v>
      </c>
      <c r="AT804" s="23" t="s">
        <v>151</v>
      </c>
      <c r="AU804" s="23" t="s">
        <v>82</v>
      </c>
      <c r="AY804" s="23" t="s">
        <v>149</v>
      </c>
      <c r="BE804" s="198">
        <f t="shared" si="74"/>
        <v>0</v>
      </c>
      <c r="BF804" s="198">
        <f t="shared" si="75"/>
        <v>0</v>
      </c>
      <c r="BG804" s="198">
        <f t="shared" si="76"/>
        <v>0</v>
      </c>
      <c r="BH804" s="198">
        <f t="shared" si="77"/>
        <v>0</v>
      </c>
      <c r="BI804" s="198">
        <f t="shared" si="78"/>
        <v>0</v>
      </c>
      <c r="BJ804" s="23" t="s">
        <v>75</v>
      </c>
      <c r="BK804" s="198">
        <f t="shared" si="79"/>
        <v>0</v>
      </c>
      <c r="BL804" s="23" t="s">
        <v>244</v>
      </c>
      <c r="BM804" s="23" t="s">
        <v>1236</v>
      </c>
    </row>
    <row r="805" spans="2:65" s="1" customFormat="1" ht="31.5" customHeight="1">
      <c r="B805" s="40"/>
      <c r="C805" s="187" t="s">
        <v>1237</v>
      </c>
      <c r="D805" s="187" t="s">
        <v>151</v>
      </c>
      <c r="E805" s="188" t="s">
        <v>1238</v>
      </c>
      <c r="F805" s="189" t="s">
        <v>1239</v>
      </c>
      <c r="G805" s="190" t="s">
        <v>268</v>
      </c>
      <c r="H805" s="191">
        <v>1</v>
      </c>
      <c r="I805" s="192"/>
      <c r="J805" s="193">
        <f t="shared" si="70"/>
        <v>0</v>
      </c>
      <c r="K805" s="189" t="s">
        <v>174</v>
      </c>
      <c r="L805" s="60"/>
      <c r="M805" s="194" t="s">
        <v>21</v>
      </c>
      <c r="N805" s="195" t="s">
        <v>41</v>
      </c>
      <c r="O805" s="41"/>
      <c r="P805" s="196">
        <f t="shared" si="71"/>
        <v>0</v>
      </c>
      <c r="Q805" s="196">
        <v>3.3E-4</v>
      </c>
      <c r="R805" s="196">
        <f t="shared" si="72"/>
        <v>3.3E-4</v>
      </c>
      <c r="S805" s="196">
        <v>0</v>
      </c>
      <c r="T805" s="197">
        <f t="shared" si="73"/>
        <v>0</v>
      </c>
      <c r="AR805" s="23" t="s">
        <v>244</v>
      </c>
      <c r="AT805" s="23" t="s">
        <v>151</v>
      </c>
      <c r="AU805" s="23" t="s">
        <v>82</v>
      </c>
      <c r="AY805" s="23" t="s">
        <v>149</v>
      </c>
      <c r="BE805" s="198">
        <f t="shared" si="74"/>
        <v>0</v>
      </c>
      <c r="BF805" s="198">
        <f t="shared" si="75"/>
        <v>0</v>
      </c>
      <c r="BG805" s="198">
        <f t="shared" si="76"/>
        <v>0</v>
      </c>
      <c r="BH805" s="198">
        <f t="shared" si="77"/>
        <v>0</v>
      </c>
      <c r="BI805" s="198">
        <f t="shared" si="78"/>
        <v>0</v>
      </c>
      <c r="BJ805" s="23" t="s">
        <v>75</v>
      </c>
      <c r="BK805" s="198">
        <f t="shared" si="79"/>
        <v>0</v>
      </c>
      <c r="BL805" s="23" t="s">
        <v>244</v>
      </c>
      <c r="BM805" s="23" t="s">
        <v>1240</v>
      </c>
    </row>
    <row r="806" spans="2:65" s="1" customFormat="1" ht="31.5" customHeight="1">
      <c r="B806" s="40"/>
      <c r="C806" s="187" t="s">
        <v>1241</v>
      </c>
      <c r="D806" s="187" t="s">
        <v>151</v>
      </c>
      <c r="E806" s="188" t="s">
        <v>1242</v>
      </c>
      <c r="F806" s="189" t="s">
        <v>1243</v>
      </c>
      <c r="G806" s="190" t="s">
        <v>217</v>
      </c>
      <c r="H806" s="191">
        <v>1.4E-2</v>
      </c>
      <c r="I806" s="192"/>
      <c r="J806" s="193">
        <f t="shared" si="70"/>
        <v>0</v>
      </c>
      <c r="K806" s="189" t="s">
        <v>174</v>
      </c>
      <c r="L806" s="60"/>
      <c r="M806" s="194" t="s">
        <v>21</v>
      </c>
      <c r="N806" s="195" t="s">
        <v>41</v>
      </c>
      <c r="O806" s="41"/>
      <c r="P806" s="196">
        <f t="shared" si="71"/>
        <v>0</v>
      </c>
      <c r="Q806" s="196">
        <v>0</v>
      </c>
      <c r="R806" s="196">
        <f t="shared" si="72"/>
        <v>0</v>
      </c>
      <c r="S806" s="196">
        <v>0</v>
      </c>
      <c r="T806" s="197">
        <f t="shared" si="73"/>
        <v>0</v>
      </c>
      <c r="AR806" s="23" t="s">
        <v>244</v>
      </c>
      <c r="AT806" s="23" t="s">
        <v>151</v>
      </c>
      <c r="AU806" s="23" t="s">
        <v>82</v>
      </c>
      <c r="AY806" s="23" t="s">
        <v>149</v>
      </c>
      <c r="BE806" s="198">
        <f t="shared" si="74"/>
        <v>0</v>
      </c>
      <c r="BF806" s="198">
        <f t="shared" si="75"/>
        <v>0</v>
      </c>
      <c r="BG806" s="198">
        <f t="shared" si="76"/>
        <v>0</v>
      </c>
      <c r="BH806" s="198">
        <f t="shared" si="77"/>
        <v>0</v>
      </c>
      <c r="BI806" s="198">
        <f t="shared" si="78"/>
        <v>0</v>
      </c>
      <c r="BJ806" s="23" t="s">
        <v>75</v>
      </c>
      <c r="BK806" s="198">
        <f t="shared" si="79"/>
        <v>0</v>
      </c>
      <c r="BL806" s="23" t="s">
        <v>244</v>
      </c>
      <c r="BM806" s="23" t="s">
        <v>1244</v>
      </c>
    </row>
    <row r="807" spans="2:65" s="10" customFormat="1" ht="29.85" customHeight="1">
      <c r="B807" s="170"/>
      <c r="C807" s="171"/>
      <c r="D807" s="184" t="s">
        <v>69</v>
      </c>
      <c r="E807" s="185" t="s">
        <v>1245</v>
      </c>
      <c r="F807" s="185" t="s">
        <v>1246</v>
      </c>
      <c r="G807" s="171"/>
      <c r="H807" s="171"/>
      <c r="I807" s="174"/>
      <c r="J807" s="186">
        <f>BK807</f>
        <v>0</v>
      </c>
      <c r="K807" s="171"/>
      <c r="L807" s="176"/>
      <c r="M807" s="177"/>
      <c r="N807" s="178"/>
      <c r="O807" s="178"/>
      <c r="P807" s="179">
        <f>SUM(P808:P815)</f>
        <v>0</v>
      </c>
      <c r="Q807" s="178"/>
      <c r="R807" s="179">
        <f>SUM(R808:R815)</f>
        <v>0.33779000000000003</v>
      </c>
      <c r="S807" s="178"/>
      <c r="T807" s="180">
        <f>SUM(T808:T815)</f>
        <v>0</v>
      </c>
      <c r="AR807" s="181" t="s">
        <v>82</v>
      </c>
      <c r="AT807" s="182" t="s">
        <v>69</v>
      </c>
      <c r="AU807" s="182" t="s">
        <v>75</v>
      </c>
      <c r="AY807" s="181" t="s">
        <v>149</v>
      </c>
      <c r="BK807" s="183">
        <f>SUM(BK808:BK815)</f>
        <v>0</v>
      </c>
    </row>
    <row r="808" spans="2:65" s="1" customFormat="1" ht="31.5" customHeight="1">
      <c r="B808" s="40"/>
      <c r="C808" s="187" t="s">
        <v>1247</v>
      </c>
      <c r="D808" s="187" t="s">
        <v>151</v>
      </c>
      <c r="E808" s="188" t="s">
        <v>1248</v>
      </c>
      <c r="F808" s="189" t="s">
        <v>1249</v>
      </c>
      <c r="G808" s="190" t="s">
        <v>268</v>
      </c>
      <c r="H808" s="191">
        <v>1</v>
      </c>
      <c r="I808" s="192"/>
      <c r="J808" s="193">
        <f t="shared" ref="J808:J815" si="80">ROUND(I808*H808,2)</f>
        <v>0</v>
      </c>
      <c r="K808" s="189" t="s">
        <v>174</v>
      </c>
      <c r="L808" s="60"/>
      <c r="M808" s="194" t="s">
        <v>21</v>
      </c>
      <c r="N808" s="195" t="s">
        <v>41</v>
      </c>
      <c r="O808" s="41"/>
      <c r="P808" s="196">
        <f t="shared" ref="P808:P815" si="81">O808*H808</f>
        <v>0</v>
      </c>
      <c r="Q808" s="196">
        <v>6.4999999999999997E-3</v>
      </c>
      <c r="R808" s="196">
        <f t="shared" ref="R808:R815" si="82">Q808*H808</f>
        <v>6.4999999999999997E-3</v>
      </c>
      <c r="S808" s="196">
        <v>0</v>
      </c>
      <c r="T808" s="197">
        <f t="shared" ref="T808:T815" si="83">S808*H808</f>
        <v>0</v>
      </c>
      <c r="AR808" s="23" t="s">
        <v>244</v>
      </c>
      <c r="AT808" s="23" t="s">
        <v>151</v>
      </c>
      <c r="AU808" s="23" t="s">
        <v>82</v>
      </c>
      <c r="AY808" s="23" t="s">
        <v>149</v>
      </c>
      <c r="BE808" s="198">
        <f t="shared" ref="BE808:BE815" si="84">IF(N808="základní",J808,0)</f>
        <v>0</v>
      </c>
      <c r="BF808" s="198">
        <f t="shared" ref="BF808:BF815" si="85">IF(N808="snížená",J808,0)</f>
        <v>0</v>
      </c>
      <c r="BG808" s="198">
        <f t="shared" ref="BG808:BG815" si="86">IF(N808="zákl. přenesená",J808,0)</f>
        <v>0</v>
      </c>
      <c r="BH808" s="198">
        <f t="shared" ref="BH808:BH815" si="87">IF(N808="sníž. přenesená",J808,0)</f>
        <v>0</v>
      </c>
      <c r="BI808" s="198">
        <f t="shared" ref="BI808:BI815" si="88">IF(N808="nulová",J808,0)</f>
        <v>0</v>
      </c>
      <c r="BJ808" s="23" t="s">
        <v>75</v>
      </c>
      <c r="BK808" s="198">
        <f t="shared" ref="BK808:BK815" si="89">ROUND(I808*H808,2)</f>
        <v>0</v>
      </c>
      <c r="BL808" s="23" t="s">
        <v>244</v>
      </c>
      <c r="BM808" s="23" t="s">
        <v>1250</v>
      </c>
    </row>
    <row r="809" spans="2:65" s="1" customFormat="1" ht="31.5" customHeight="1">
      <c r="B809" s="40"/>
      <c r="C809" s="187" t="s">
        <v>1251</v>
      </c>
      <c r="D809" s="187" t="s">
        <v>151</v>
      </c>
      <c r="E809" s="188" t="s">
        <v>1252</v>
      </c>
      <c r="F809" s="189" t="s">
        <v>1253</v>
      </c>
      <c r="G809" s="190" t="s">
        <v>268</v>
      </c>
      <c r="H809" s="191">
        <v>1</v>
      </c>
      <c r="I809" s="192"/>
      <c r="J809" s="193">
        <f t="shared" si="80"/>
        <v>0</v>
      </c>
      <c r="K809" s="189" t="s">
        <v>174</v>
      </c>
      <c r="L809" s="60"/>
      <c r="M809" s="194" t="s">
        <v>21</v>
      </c>
      <c r="N809" s="195" t="s">
        <v>41</v>
      </c>
      <c r="O809" s="41"/>
      <c r="P809" s="196">
        <f t="shared" si="81"/>
        <v>0</v>
      </c>
      <c r="Q809" s="196">
        <v>8.3999999999999995E-3</v>
      </c>
      <c r="R809" s="196">
        <f t="shared" si="82"/>
        <v>8.3999999999999995E-3</v>
      </c>
      <c r="S809" s="196">
        <v>0</v>
      </c>
      <c r="T809" s="197">
        <f t="shared" si="83"/>
        <v>0</v>
      </c>
      <c r="AR809" s="23" t="s">
        <v>244</v>
      </c>
      <c r="AT809" s="23" t="s">
        <v>151</v>
      </c>
      <c r="AU809" s="23" t="s">
        <v>82</v>
      </c>
      <c r="AY809" s="23" t="s">
        <v>149</v>
      </c>
      <c r="BE809" s="198">
        <f t="shared" si="84"/>
        <v>0</v>
      </c>
      <c r="BF809" s="198">
        <f t="shared" si="85"/>
        <v>0</v>
      </c>
      <c r="BG809" s="198">
        <f t="shared" si="86"/>
        <v>0</v>
      </c>
      <c r="BH809" s="198">
        <f t="shared" si="87"/>
        <v>0</v>
      </c>
      <c r="BI809" s="198">
        <f t="shared" si="88"/>
        <v>0</v>
      </c>
      <c r="BJ809" s="23" t="s">
        <v>75</v>
      </c>
      <c r="BK809" s="198">
        <f t="shared" si="89"/>
        <v>0</v>
      </c>
      <c r="BL809" s="23" t="s">
        <v>244</v>
      </c>
      <c r="BM809" s="23" t="s">
        <v>1254</v>
      </c>
    </row>
    <row r="810" spans="2:65" s="1" customFormat="1" ht="31.5" customHeight="1">
      <c r="B810" s="40"/>
      <c r="C810" s="187" t="s">
        <v>1255</v>
      </c>
      <c r="D810" s="187" t="s">
        <v>151</v>
      </c>
      <c r="E810" s="188" t="s">
        <v>1256</v>
      </c>
      <c r="F810" s="189" t="s">
        <v>1257</v>
      </c>
      <c r="G810" s="190" t="s">
        <v>268</v>
      </c>
      <c r="H810" s="191">
        <v>1</v>
      </c>
      <c r="I810" s="192"/>
      <c r="J810" s="193">
        <f t="shared" si="80"/>
        <v>0</v>
      </c>
      <c r="K810" s="189" t="s">
        <v>174</v>
      </c>
      <c r="L810" s="60"/>
      <c r="M810" s="194" t="s">
        <v>21</v>
      </c>
      <c r="N810" s="195" t="s">
        <v>41</v>
      </c>
      <c r="O810" s="41"/>
      <c r="P810" s="196">
        <f t="shared" si="81"/>
        <v>0</v>
      </c>
      <c r="Q810" s="196">
        <v>1.6539999999999999E-2</v>
      </c>
      <c r="R810" s="196">
        <f t="shared" si="82"/>
        <v>1.6539999999999999E-2</v>
      </c>
      <c r="S810" s="196">
        <v>0</v>
      </c>
      <c r="T810" s="197">
        <f t="shared" si="83"/>
        <v>0</v>
      </c>
      <c r="AR810" s="23" t="s">
        <v>244</v>
      </c>
      <c r="AT810" s="23" t="s">
        <v>151</v>
      </c>
      <c r="AU810" s="23" t="s">
        <v>82</v>
      </c>
      <c r="AY810" s="23" t="s">
        <v>149</v>
      </c>
      <c r="BE810" s="198">
        <f t="shared" si="84"/>
        <v>0</v>
      </c>
      <c r="BF810" s="198">
        <f t="shared" si="85"/>
        <v>0</v>
      </c>
      <c r="BG810" s="198">
        <f t="shared" si="86"/>
        <v>0</v>
      </c>
      <c r="BH810" s="198">
        <f t="shared" si="87"/>
        <v>0</v>
      </c>
      <c r="BI810" s="198">
        <f t="shared" si="88"/>
        <v>0</v>
      </c>
      <c r="BJ810" s="23" t="s">
        <v>75</v>
      </c>
      <c r="BK810" s="198">
        <f t="shared" si="89"/>
        <v>0</v>
      </c>
      <c r="BL810" s="23" t="s">
        <v>244</v>
      </c>
      <c r="BM810" s="23" t="s">
        <v>1258</v>
      </c>
    </row>
    <row r="811" spans="2:65" s="1" customFormat="1" ht="31.5" customHeight="1">
      <c r="B811" s="40"/>
      <c r="C811" s="187" t="s">
        <v>1259</v>
      </c>
      <c r="D811" s="187" t="s">
        <v>151</v>
      </c>
      <c r="E811" s="188" t="s">
        <v>1260</v>
      </c>
      <c r="F811" s="189" t="s">
        <v>1261</v>
      </c>
      <c r="G811" s="190" t="s">
        <v>268</v>
      </c>
      <c r="H811" s="191">
        <v>2</v>
      </c>
      <c r="I811" s="192"/>
      <c r="J811" s="193">
        <f t="shared" si="80"/>
        <v>0</v>
      </c>
      <c r="K811" s="189" t="s">
        <v>174</v>
      </c>
      <c r="L811" s="60"/>
      <c r="M811" s="194" t="s">
        <v>21</v>
      </c>
      <c r="N811" s="195" t="s">
        <v>41</v>
      </c>
      <c r="O811" s="41"/>
      <c r="P811" s="196">
        <f t="shared" si="81"/>
        <v>0</v>
      </c>
      <c r="Q811" s="196">
        <v>2.3709999999999998E-2</v>
      </c>
      <c r="R811" s="196">
        <f t="shared" si="82"/>
        <v>4.7419999999999997E-2</v>
      </c>
      <c r="S811" s="196">
        <v>0</v>
      </c>
      <c r="T811" s="197">
        <f t="shared" si="83"/>
        <v>0</v>
      </c>
      <c r="AR811" s="23" t="s">
        <v>244</v>
      </c>
      <c r="AT811" s="23" t="s">
        <v>151</v>
      </c>
      <c r="AU811" s="23" t="s">
        <v>82</v>
      </c>
      <c r="AY811" s="23" t="s">
        <v>149</v>
      </c>
      <c r="BE811" s="198">
        <f t="shared" si="84"/>
        <v>0</v>
      </c>
      <c r="BF811" s="198">
        <f t="shared" si="85"/>
        <v>0</v>
      </c>
      <c r="BG811" s="198">
        <f t="shared" si="86"/>
        <v>0</v>
      </c>
      <c r="BH811" s="198">
        <f t="shared" si="87"/>
        <v>0</v>
      </c>
      <c r="BI811" s="198">
        <f t="shared" si="88"/>
        <v>0</v>
      </c>
      <c r="BJ811" s="23" t="s">
        <v>75</v>
      </c>
      <c r="BK811" s="198">
        <f t="shared" si="89"/>
        <v>0</v>
      </c>
      <c r="BL811" s="23" t="s">
        <v>244</v>
      </c>
      <c r="BM811" s="23" t="s">
        <v>1262</v>
      </c>
    </row>
    <row r="812" spans="2:65" s="1" customFormat="1" ht="31.5" customHeight="1">
      <c r="B812" s="40"/>
      <c r="C812" s="187" t="s">
        <v>1263</v>
      </c>
      <c r="D812" s="187" t="s">
        <v>151</v>
      </c>
      <c r="E812" s="188" t="s">
        <v>1264</v>
      </c>
      <c r="F812" s="189" t="s">
        <v>1265</v>
      </c>
      <c r="G812" s="190" t="s">
        <v>268</v>
      </c>
      <c r="H812" s="191">
        <v>1</v>
      </c>
      <c r="I812" s="192"/>
      <c r="J812" s="193">
        <f t="shared" si="80"/>
        <v>0</v>
      </c>
      <c r="K812" s="189" t="s">
        <v>174</v>
      </c>
      <c r="L812" s="60"/>
      <c r="M812" s="194" t="s">
        <v>21</v>
      </c>
      <c r="N812" s="195" t="s">
        <v>41</v>
      </c>
      <c r="O812" s="41"/>
      <c r="P812" s="196">
        <f t="shared" si="81"/>
        <v>0</v>
      </c>
      <c r="Q812" s="196">
        <v>1.8100000000000002E-2</v>
      </c>
      <c r="R812" s="196">
        <f t="shared" si="82"/>
        <v>1.8100000000000002E-2</v>
      </c>
      <c r="S812" s="196">
        <v>0</v>
      </c>
      <c r="T812" s="197">
        <f t="shared" si="83"/>
        <v>0</v>
      </c>
      <c r="AR812" s="23" t="s">
        <v>244</v>
      </c>
      <c r="AT812" s="23" t="s">
        <v>151</v>
      </c>
      <c r="AU812" s="23" t="s">
        <v>82</v>
      </c>
      <c r="AY812" s="23" t="s">
        <v>149</v>
      </c>
      <c r="BE812" s="198">
        <f t="shared" si="84"/>
        <v>0</v>
      </c>
      <c r="BF812" s="198">
        <f t="shared" si="85"/>
        <v>0</v>
      </c>
      <c r="BG812" s="198">
        <f t="shared" si="86"/>
        <v>0</v>
      </c>
      <c r="BH812" s="198">
        <f t="shared" si="87"/>
        <v>0</v>
      </c>
      <c r="BI812" s="198">
        <f t="shared" si="88"/>
        <v>0</v>
      </c>
      <c r="BJ812" s="23" t="s">
        <v>75</v>
      </c>
      <c r="BK812" s="198">
        <f t="shared" si="89"/>
        <v>0</v>
      </c>
      <c r="BL812" s="23" t="s">
        <v>244</v>
      </c>
      <c r="BM812" s="23" t="s">
        <v>1266</v>
      </c>
    </row>
    <row r="813" spans="2:65" s="1" customFormat="1" ht="31.5" customHeight="1">
      <c r="B813" s="40"/>
      <c r="C813" s="187" t="s">
        <v>1267</v>
      </c>
      <c r="D813" s="187" t="s">
        <v>151</v>
      </c>
      <c r="E813" s="188" t="s">
        <v>1268</v>
      </c>
      <c r="F813" s="189" t="s">
        <v>1269</v>
      </c>
      <c r="G813" s="190" t="s">
        <v>268</v>
      </c>
      <c r="H813" s="191">
        <v>7</v>
      </c>
      <c r="I813" s="192"/>
      <c r="J813" s="193">
        <f t="shared" si="80"/>
        <v>0</v>
      </c>
      <c r="K813" s="189" t="s">
        <v>174</v>
      </c>
      <c r="L813" s="60"/>
      <c r="M813" s="194" t="s">
        <v>21</v>
      </c>
      <c r="N813" s="195" t="s">
        <v>41</v>
      </c>
      <c r="O813" s="41"/>
      <c r="P813" s="196">
        <f t="shared" si="81"/>
        <v>0</v>
      </c>
      <c r="Q813" s="196">
        <v>2.87E-2</v>
      </c>
      <c r="R813" s="196">
        <f t="shared" si="82"/>
        <v>0.2009</v>
      </c>
      <c r="S813" s="196">
        <v>0</v>
      </c>
      <c r="T813" s="197">
        <f t="shared" si="83"/>
        <v>0</v>
      </c>
      <c r="AR813" s="23" t="s">
        <v>244</v>
      </c>
      <c r="AT813" s="23" t="s">
        <v>151</v>
      </c>
      <c r="AU813" s="23" t="s">
        <v>82</v>
      </c>
      <c r="AY813" s="23" t="s">
        <v>149</v>
      </c>
      <c r="BE813" s="198">
        <f t="shared" si="84"/>
        <v>0</v>
      </c>
      <c r="BF813" s="198">
        <f t="shared" si="85"/>
        <v>0</v>
      </c>
      <c r="BG813" s="198">
        <f t="shared" si="86"/>
        <v>0</v>
      </c>
      <c r="BH813" s="198">
        <f t="shared" si="87"/>
        <v>0</v>
      </c>
      <c r="BI813" s="198">
        <f t="shared" si="88"/>
        <v>0</v>
      </c>
      <c r="BJ813" s="23" t="s">
        <v>75</v>
      </c>
      <c r="BK813" s="198">
        <f t="shared" si="89"/>
        <v>0</v>
      </c>
      <c r="BL813" s="23" t="s">
        <v>244</v>
      </c>
      <c r="BM813" s="23" t="s">
        <v>1270</v>
      </c>
    </row>
    <row r="814" spans="2:65" s="1" customFormat="1" ht="31.5" customHeight="1">
      <c r="B814" s="40"/>
      <c r="C814" s="187" t="s">
        <v>1271</v>
      </c>
      <c r="D814" s="187" t="s">
        <v>151</v>
      </c>
      <c r="E814" s="188" t="s">
        <v>1272</v>
      </c>
      <c r="F814" s="189" t="s">
        <v>1273</v>
      </c>
      <c r="G814" s="190" t="s">
        <v>268</v>
      </c>
      <c r="H814" s="191">
        <v>1</v>
      </c>
      <c r="I814" s="192"/>
      <c r="J814" s="193">
        <f t="shared" si="80"/>
        <v>0</v>
      </c>
      <c r="K814" s="189" t="s">
        <v>174</v>
      </c>
      <c r="L814" s="60"/>
      <c r="M814" s="194" t="s">
        <v>21</v>
      </c>
      <c r="N814" s="195" t="s">
        <v>41</v>
      </c>
      <c r="O814" s="41"/>
      <c r="P814" s="196">
        <f t="shared" si="81"/>
        <v>0</v>
      </c>
      <c r="Q814" s="196">
        <v>3.993E-2</v>
      </c>
      <c r="R814" s="196">
        <f t="shared" si="82"/>
        <v>3.993E-2</v>
      </c>
      <c r="S814" s="196">
        <v>0</v>
      </c>
      <c r="T814" s="197">
        <f t="shared" si="83"/>
        <v>0</v>
      </c>
      <c r="AR814" s="23" t="s">
        <v>244</v>
      </c>
      <c r="AT814" s="23" t="s">
        <v>151</v>
      </c>
      <c r="AU814" s="23" t="s">
        <v>82</v>
      </c>
      <c r="AY814" s="23" t="s">
        <v>149</v>
      </c>
      <c r="BE814" s="198">
        <f t="shared" si="84"/>
        <v>0</v>
      </c>
      <c r="BF814" s="198">
        <f t="shared" si="85"/>
        <v>0</v>
      </c>
      <c r="BG814" s="198">
        <f t="shared" si="86"/>
        <v>0</v>
      </c>
      <c r="BH814" s="198">
        <f t="shared" si="87"/>
        <v>0</v>
      </c>
      <c r="BI814" s="198">
        <f t="shared" si="88"/>
        <v>0</v>
      </c>
      <c r="BJ814" s="23" t="s">
        <v>75</v>
      </c>
      <c r="BK814" s="198">
        <f t="shared" si="89"/>
        <v>0</v>
      </c>
      <c r="BL814" s="23" t="s">
        <v>244</v>
      </c>
      <c r="BM814" s="23" t="s">
        <v>1274</v>
      </c>
    </row>
    <row r="815" spans="2:65" s="1" customFormat="1" ht="31.5" customHeight="1">
      <c r="B815" s="40"/>
      <c r="C815" s="187" t="s">
        <v>1275</v>
      </c>
      <c r="D815" s="187" t="s">
        <v>151</v>
      </c>
      <c r="E815" s="188" t="s">
        <v>1276</v>
      </c>
      <c r="F815" s="189" t="s">
        <v>1277</v>
      </c>
      <c r="G815" s="190" t="s">
        <v>217</v>
      </c>
      <c r="H815" s="191">
        <v>0.33800000000000002</v>
      </c>
      <c r="I815" s="192"/>
      <c r="J815" s="193">
        <f t="shared" si="80"/>
        <v>0</v>
      </c>
      <c r="K815" s="189" t="s">
        <v>174</v>
      </c>
      <c r="L815" s="60"/>
      <c r="M815" s="194" t="s">
        <v>21</v>
      </c>
      <c r="N815" s="195" t="s">
        <v>41</v>
      </c>
      <c r="O815" s="41"/>
      <c r="P815" s="196">
        <f t="shared" si="81"/>
        <v>0</v>
      </c>
      <c r="Q815" s="196">
        <v>0</v>
      </c>
      <c r="R815" s="196">
        <f t="shared" si="82"/>
        <v>0</v>
      </c>
      <c r="S815" s="196">
        <v>0</v>
      </c>
      <c r="T815" s="197">
        <f t="shared" si="83"/>
        <v>0</v>
      </c>
      <c r="AR815" s="23" t="s">
        <v>244</v>
      </c>
      <c r="AT815" s="23" t="s">
        <v>151</v>
      </c>
      <c r="AU815" s="23" t="s">
        <v>82</v>
      </c>
      <c r="AY815" s="23" t="s">
        <v>149</v>
      </c>
      <c r="BE815" s="198">
        <f t="shared" si="84"/>
        <v>0</v>
      </c>
      <c r="BF815" s="198">
        <f t="shared" si="85"/>
        <v>0</v>
      </c>
      <c r="BG815" s="198">
        <f t="shared" si="86"/>
        <v>0</v>
      </c>
      <c r="BH815" s="198">
        <f t="shared" si="87"/>
        <v>0</v>
      </c>
      <c r="BI815" s="198">
        <f t="shared" si="88"/>
        <v>0</v>
      </c>
      <c r="BJ815" s="23" t="s">
        <v>75</v>
      </c>
      <c r="BK815" s="198">
        <f t="shared" si="89"/>
        <v>0</v>
      </c>
      <c r="BL815" s="23" t="s">
        <v>244</v>
      </c>
      <c r="BM815" s="23" t="s">
        <v>1278</v>
      </c>
    </row>
    <row r="816" spans="2:65" s="10" customFormat="1" ht="29.85" customHeight="1">
      <c r="B816" s="170"/>
      <c r="C816" s="171"/>
      <c r="D816" s="172" t="s">
        <v>69</v>
      </c>
      <c r="E816" s="254" t="s">
        <v>1279</v>
      </c>
      <c r="F816" s="254" t="s">
        <v>1280</v>
      </c>
      <c r="G816" s="171"/>
      <c r="H816" s="171"/>
      <c r="I816" s="174"/>
      <c r="J816" s="255">
        <f>BK816</f>
        <v>0</v>
      </c>
      <c r="K816" s="171"/>
      <c r="L816" s="176"/>
      <c r="M816" s="177"/>
      <c r="N816" s="178"/>
      <c r="O816" s="178"/>
      <c r="P816" s="179">
        <f>P817+P855+P869+P893+P909</f>
        <v>0</v>
      </c>
      <c r="Q816" s="178"/>
      <c r="R816" s="179">
        <f>R817+R855+R869+R893+R909</f>
        <v>0.25542999999999999</v>
      </c>
      <c r="S816" s="178"/>
      <c r="T816" s="180">
        <f>T817+T855+T869+T893+T909</f>
        <v>0</v>
      </c>
      <c r="AR816" s="181" t="s">
        <v>82</v>
      </c>
      <c r="AT816" s="182" t="s">
        <v>69</v>
      </c>
      <c r="AU816" s="182" t="s">
        <v>75</v>
      </c>
      <c r="AY816" s="181" t="s">
        <v>149</v>
      </c>
      <c r="BK816" s="183">
        <f>BK817+BK855+BK869+BK893+BK909</f>
        <v>0</v>
      </c>
    </row>
    <row r="817" spans="2:65" s="10" customFormat="1" ht="14.85" customHeight="1">
      <c r="B817" s="170"/>
      <c r="C817" s="171"/>
      <c r="D817" s="184" t="s">
        <v>69</v>
      </c>
      <c r="E817" s="185" t="s">
        <v>1281</v>
      </c>
      <c r="F817" s="185" t="s">
        <v>1282</v>
      </c>
      <c r="G817" s="171"/>
      <c r="H817" s="171"/>
      <c r="I817" s="174"/>
      <c r="J817" s="186">
        <f>BK817</f>
        <v>0</v>
      </c>
      <c r="K817" s="171"/>
      <c r="L817" s="176"/>
      <c r="M817" s="177"/>
      <c r="N817" s="178"/>
      <c r="O817" s="178"/>
      <c r="P817" s="179">
        <f>SUM(P818:P854)</f>
        <v>0</v>
      </c>
      <c r="Q817" s="178"/>
      <c r="R817" s="179">
        <f>SUM(R818:R854)</f>
        <v>0.25542999999999999</v>
      </c>
      <c r="S817" s="178"/>
      <c r="T817" s="180">
        <f>SUM(T818:T854)</f>
        <v>0</v>
      </c>
      <c r="AR817" s="181" t="s">
        <v>75</v>
      </c>
      <c r="AT817" s="182" t="s">
        <v>69</v>
      </c>
      <c r="AU817" s="182" t="s">
        <v>82</v>
      </c>
      <c r="AY817" s="181" t="s">
        <v>149</v>
      </c>
      <c r="BK817" s="183">
        <f>SUM(BK818:BK854)</f>
        <v>0</v>
      </c>
    </row>
    <row r="818" spans="2:65" s="1" customFormat="1" ht="22.5" customHeight="1">
      <c r="B818" s="40"/>
      <c r="C818" s="187" t="s">
        <v>1283</v>
      </c>
      <c r="D818" s="187" t="s">
        <v>151</v>
      </c>
      <c r="E818" s="188" t="s">
        <v>1284</v>
      </c>
      <c r="F818" s="189" t="s">
        <v>1285</v>
      </c>
      <c r="G818" s="190" t="s">
        <v>261</v>
      </c>
      <c r="H818" s="191">
        <v>18</v>
      </c>
      <c r="I818" s="192"/>
      <c r="J818" s="193">
        <f>ROUND(I818*H818,2)</f>
        <v>0</v>
      </c>
      <c r="K818" s="189" t="s">
        <v>21</v>
      </c>
      <c r="L818" s="60"/>
      <c r="M818" s="194" t="s">
        <v>21</v>
      </c>
      <c r="N818" s="195" t="s">
        <v>41</v>
      </c>
      <c r="O818" s="41"/>
      <c r="P818" s="196">
        <f>O818*H818</f>
        <v>0</v>
      </c>
      <c r="Q818" s="196">
        <v>1E-4</v>
      </c>
      <c r="R818" s="196">
        <f>Q818*H818</f>
        <v>1.8000000000000002E-3</v>
      </c>
      <c r="S818" s="196">
        <v>0</v>
      </c>
      <c r="T818" s="197">
        <f>S818*H818</f>
        <v>0</v>
      </c>
      <c r="AR818" s="23" t="s">
        <v>156</v>
      </c>
      <c r="AT818" s="23" t="s">
        <v>151</v>
      </c>
      <c r="AU818" s="23" t="s">
        <v>171</v>
      </c>
      <c r="AY818" s="23" t="s">
        <v>149</v>
      </c>
      <c r="BE818" s="198">
        <f>IF(N818="základní",J818,0)</f>
        <v>0</v>
      </c>
      <c r="BF818" s="198">
        <f>IF(N818="snížená",J818,0)</f>
        <v>0</v>
      </c>
      <c r="BG818" s="198">
        <f>IF(N818="zákl. přenesená",J818,0)</f>
        <v>0</v>
      </c>
      <c r="BH818" s="198">
        <f>IF(N818="sníž. přenesená",J818,0)</f>
        <v>0</v>
      </c>
      <c r="BI818" s="198">
        <f>IF(N818="nulová",J818,0)</f>
        <v>0</v>
      </c>
      <c r="BJ818" s="23" t="s">
        <v>75</v>
      </c>
      <c r="BK818" s="198">
        <f>ROUND(I818*H818,2)</f>
        <v>0</v>
      </c>
      <c r="BL818" s="23" t="s">
        <v>156</v>
      </c>
      <c r="BM818" s="23" t="s">
        <v>1286</v>
      </c>
    </row>
    <row r="819" spans="2:65" s="1" customFormat="1" ht="22.5" customHeight="1">
      <c r="B819" s="40"/>
      <c r="C819" s="187" t="s">
        <v>1287</v>
      </c>
      <c r="D819" s="187" t="s">
        <v>151</v>
      </c>
      <c r="E819" s="188" t="s">
        <v>1288</v>
      </c>
      <c r="F819" s="189" t="s">
        <v>1289</v>
      </c>
      <c r="G819" s="190" t="s">
        <v>261</v>
      </c>
      <c r="H819" s="191">
        <v>147</v>
      </c>
      <c r="I819" s="192"/>
      <c r="J819" s="193">
        <f>ROUND(I819*H819,2)</f>
        <v>0</v>
      </c>
      <c r="K819" s="189" t="s">
        <v>21</v>
      </c>
      <c r="L819" s="60"/>
      <c r="M819" s="194" t="s">
        <v>21</v>
      </c>
      <c r="N819" s="195" t="s">
        <v>41</v>
      </c>
      <c r="O819" s="41"/>
      <c r="P819" s="196">
        <f>O819*H819</f>
        <v>0</v>
      </c>
      <c r="Q819" s="196">
        <v>0</v>
      </c>
      <c r="R819" s="196">
        <f>Q819*H819</f>
        <v>0</v>
      </c>
      <c r="S819" s="196">
        <v>0</v>
      </c>
      <c r="T819" s="197">
        <f>S819*H819</f>
        <v>0</v>
      </c>
      <c r="AR819" s="23" t="s">
        <v>156</v>
      </c>
      <c r="AT819" s="23" t="s">
        <v>151</v>
      </c>
      <c r="AU819" s="23" t="s">
        <v>171</v>
      </c>
      <c r="AY819" s="23" t="s">
        <v>149</v>
      </c>
      <c r="BE819" s="198">
        <f>IF(N819="základní",J819,0)</f>
        <v>0</v>
      </c>
      <c r="BF819" s="198">
        <f>IF(N819="snížená",J819,0)</f>
        <v>0</v>
      </c>
      <c r="BG819" s="198">
        <f>IF(N819="zákl. přenesená",J819,0)</f>
        <v>0</v>
      </c>
      <c r="BH819" s="198">
        <f>IF(N819="sníž. přenesená",J819,0)</f>
        <v>0</v>
      </c>
      <c r="BI819" s="198">
        <f>IF(N819="nulová",J819,0)</f>
        <v>0</v>
      </c>
      <c r="BJ819" s="23" t="s">
        <v>75</v>
      </c>
      <c r="BK819" s="198">
        <f>ROUND(I819*H819,2)</f>
        <v>0</v>
      </c>
      <c r="BL819" s="23" t="s">
        <v>156</v>
      </c>
      <c r="BM819" s="23" t="s">
        <v>1290</v>
      </c>
    </row>
    <row r="820" spans="2:65" s="1" customFormat="1" ht="22.5" customHeight="1">
      <c r="B820" s="40"/>
      <c r="C820" s="187" t="s">
        <v>1291</v>
      </c>
      <c r="D820" s="187" t="s">
        <v>151</v>
      </c>
      <c r="E820" s="188" t="s">
        <v>1292</v>
      </c>
      <c r="F820" s="189" t="s">
        <v>1293</v>
      </c>
      <c r="G820" s="190" t="s">
        <v>261</v>
      </c>
      <c r="H820" s="191">
        <v>66</v>
      </c>
      <c r="I820" s="192"/>
      <c r="J820" s="193">
        <f>ROUND(I820*H820,2)</f>
        <v>0</v>
      </c>
      <c r="K820" s="189" t="s">
        <v>21</v>
      </c>
      <c r="L820" s="60"/>
      <c r="M820" s="194" t="s">
        <v>21</v>
      </c>
      <c r="N820" s="195" t="s">
        <v>41</v>
      </c>
      <c r="O820" s="41"/>
      <c r="P820" s="196">
        <f>O820*H820</f>
        <v>0</v>
      </c>
      <c r="Q820" s="196">
        <v>0</v>
      </c>
      <c r="R820" s="196">
        <f>Q820*H820</f>
        <v>0</v>
      </c>
      <c r="S820" s="196">
        <v>0</v>
      </c>
      <c r="T820" s="197">
        <f>S820*H820</f>
        <v>0</v>
      </c>
      <c r="AR820" s="23" t="s">
        <v>156</v>
      </c>
      <c r="AT820" s="23" t="s">
        <v>151</v>
      </c>
      <c r="AU820" s="23" t="s">
        <v>171</v>
      </c>
      <c r="AY820" s="23" t="s">
        <v>149</v>
      </c>
      <c r="BE820" s="198">
        <f>IF(N820="základní",J820,0)</f>
        <v>0</v>
      </c>
      <c r="BF820" s="198">
        <f>IF(N820="snížená",J820,0)</f>
        <v>0</v>
      </c>
      <c r="BG820" s="198">
        <f>IF(N820="zákl. přenesená",J820,0)</f>
        <v>0</v>
      </c>
      <c r="BH820" s="198">
        <f>IF(N820="sníž. přenesená",J820,0)</f>
        <v>0</v>
      </c>
      <c r="BI820" s="198">
        <f>IF(N820="nulová",J820,0)</f>
        <v>0</v>
      </c>
      <c r="BJ820" s="23" t="s">
        <v>75</v>
      </c>
      <c r="BK820" s="198">
        <f>ROUND(I820*H820,2)</f>
        <v>0</v>
      </c>
      <c r="BL820" s="23" t="s">
        <v>156</v>
      </c>
      <c r="BM820" s="23" t="s">
        <v>1294</v>
      </c>
    </row>
    <row r="821" spans="2:65" s="1" customFormat="1" ht="27">
      <c r="B821" s="40"/>
      <c r="C821" s="62"/>
      <c r="D821" s="224" t="s">
        <v>404</v>
      </c>
      <c r="E821" s="62"/>
      <c r="F821" s="253" t="s">
        <v>1295</v>
      </c>
      <c r="G821" s="62"/>
      <c r="H821" s="62"/>
      <c r="I821" s="157"/>
      <c r="J821" s="62"/>
      <c r="K821" s="62"/>
      <c r="L821" s="60"/>
      <c r="M821" s="251"/>
      <c r="N821" s="41"/>
      <c r="O821" s="41"/>
      <c r="P821" s="41"/>
      <c r="Q821" s="41"/>
      <c r="R821" s="41"/>
      <c r="S821" s="41"/>
      <c r="T821" s="77"/>
      <c r="AT821" s="23" t="s">
        <v>404</v>
      </c>
      <c r="AU821" s="23" t="s">
        <v>171</v>
      </c>
    </row>
    <row r="822" spans="2:65" s="1" customFormat="1" ht="22.5" customHeight="1">
      <c r="B822" s="40"/>
      <c r="C822" s="187" t="s">
        <v>1296</v>
      </c>
      <c r="D822" s="187" t="s">
        <v>151</v>
      </c>
      <c r="E822" s="188" t="s">
        <v>1297</v>
      </c>
      <c r="F822" s="189" t="s">
        <v>1298</v>
      </c>
      <c r="G822" s="190" t="s">
        <v>1299</v>
      </c>
      <c r="H822" s="191">
        <v>2</v>
      </c>
      <c r="I822" s="192"/>
      <c r="J822" s="193">
        <f t="shared" ref="J822:J827" si="90">ROUND(I822*H822,2)</f>
        <v>0</v>
      </c>
      <c r="K822" s="189" t="s">
        <v>21</v>
      </c>
      <c r="L822" s="60"/>
      <c r="M822" s="194" t="s">
        <v>21</v>
      </c>
      <c r="N822" s="195" t="s">
        <v>41</v>
      </c>
      <c r="O822" s="41"/>
      <c r="P822" s="196">
        <f t="shared" ref="P822:P827" si="91">O822*H822</f>
        <v>0</v>
      </c>
      <c r="Q822" s="196">
        <v>0</v>
      </c>
      <c r="R822" s="196">
        <f t="shared" ref="R822:R827" si="92">Q822*H822</f>
        <v>0</v>
      </c>
      <c r="S822" s="196">
        <v>0</v>
      </c>
      <c r="T822" s="197">
        <f t="shared" ref="T822:T827" si="93">S822*H822</f>
        <v>0</v>
      </c>
      <c r="AR822" s="23" t="s">
        <v>156</v>
      </c>
      <c r="AT822" s="23" t="s">
        <v>151</v>
      </c>
      <c r="AU822" s="23" t="s">
        <v>171</v>
      </c>
      <c r="AY822" s="23" t="s">
        <v>149</v>
      </c>
      <c r="BE822" s="198">
        <f t="shared" ref="BE822:BE827" si="94">IF(N822="základní",J822,0)</f>
        <v>0</v>
      </c>
      <c r="BF822" s="198">
        <f t="shared" ref="BF822:BF827" si="95">IF(N822="snížená",J822,0)</f>
        <v>0</v>
      </c>
      <c r="BG822" s="198">
        <f t="shared" ref="BG822:BG827" si="96">IF(N822="zákl. přenesená",J822,0)</f>
        <v>0</v>
      </c>
      <c r="BH822" s="198">
        <f t="shared" ref="BH822:BH827" si="97">IF(N822="sníž. přenesená",J822,0)</f>
        <v>0</v>
      </c>
      <c r="BI822" s="198">
        <f t="shared" ref="BI822:BI827" si="98">IF(N822="nulová",J822,0)</f>
        <v>0</v>
      </c>
      <c r="BJ822" s="23" t="s">
        <v>75</v>
      </c>
      <c r="BK822" s="198">
        <f t="shared" ref="BK822:BK827" si="99">ROUND(I822*H822,2)</f>
        <v>0</v>
      </c>
      <c r="BL822" s="23" t="s">
        <v>156</v>
      </c>
      <c r="BM822" s="23" t="s">
        <v>1300</v>
      </c>
    </row>
    <row r="823" spans="2:65" s="1" customFormat="1" ht="22.5" customHeight="1">
      <c r="B823" s="40"/>
      <c r="C823" s="187" t="s">
        <v>1301</v>
      </c>
      <c r="D823" s="187" t="s">
        <v>151</v>
      </c>
      <c r="E823" s="188" t="s">
        <v>1302</v>
      </c>
      <c r="F823" s="189" t="s">
        <v>1303</v>
      </c>
      <c r="G823" s="190" t="s">
        <v>1299</v>
      </c>
      <c r="H823" s="191">
        <v>14</v>
      </c>
      <c r="I823" s="192"/>
      <c r="J823" s="193">
        <f t="shared" si="90"/>
        <v>0</v>
      </c>
      <c r="K823" s="189" t="s">
        <v>21</v>
      </c>
      <c r="L823" s="60"/>
      <c r="M823" s="194" t="s">
        <v>21</v>
      </c>
      <c r="N823" s="195" t="s">
        <v>41</v>
      </c>
      <c r="O823" s="41"/>
      <c r="P823" s="196">
        <f t="shared" si="91"/>
        <v>0</v>
      </c>
      <c r="Q823" s="196">
        <v>0</v>
      </c>
      <c r="R823" s="196">
        <f t="shared" si="92"/>
        <v>0</v>
      </c>
      <c r="S823" s="196">
        <v>0</v>
      </c>
      <c r="T823" s="197">
        <f t="shared" si="93"/>
        <v>0</v>
      </c>
      <c r="AR823" s="23" t="s">
        <v>156</v>
      </c>
      <c r="AT823" s="23" t="s">
        <v>151</v>
      </c>
      <c r="AU823" s="23" t="s">
        <v>171</v>
      </c>
      <c r="AY823" s="23" t="s">
        <v>149</v>
      </c>
      <c r="BE823" s="198">
        <f t="shared" si="94"/>
        <v>0</v>
      </c>
      <c r="BF823" s="198">
        <f t="shared" si="95"/>
        <v>0</v>
      </c>
      <c r="BG823" s="198">
        <f t="shared" si="96"/>
        <v>0</v>
      </c>
      <c r="BH823" s="198">
        <f t="shared" si="97"/>
        <v>0</v>
      </c>
      <c r="BI823" s="198">
        <f t="shared" si="98"/>
        <v>0</v>
      </c>
      <c r="BJ823" s="23" t="s">
        <v>75</v>
      </c>
      <c r="BK823" s="198">
        <f t="shared" si="99"/>
        <v>0</v>
      </c>
      <c r="BL823" s="23" t="s">
        <v>156</v>
      </c>
      <c r="BM823" s="23" t="s">
        <v>1304</v>
      </c>
    </row>
    <row r="824" spans="2:65" s="1" customFormat="1" ht="22.5" customHeight="1">
      <c r="B824" s="40"/>
      <c r="C824" s="187" t="s">
        <v>1305</v>
      </c>
      <c r="D824" s="187" t="s">
        <v>151</v>
      </c>
      <c r="E824" s="188" t="s">
        <v>1306</v>
      </c>
      <c r="F824" s="189" t="s">
        <v>1307</v>
      </c>
      <c r="G824" s="190" t="s">
        <v>1299</v>
      </c>
      <c r="H824" s="191">
        <v>6</v>
      </c>
      <c r="I824" s="192"/>
      <c r="J824" s="193">
        <f t="shared" si="90"/>
        <v>0</v>
      </c>
      <c r="K824" s="189" t="s">
        <v>21</v>
      </c>
      <c r="L824" s="60"/>
      <c r="M824" s="194" t="s">
        <v>21</v>
      </c>
      <c r="N824" s="195" t="s">
        <v>41</v>
      </c>
      <c r="O824" s="41"/>
      <c r="P824" s="196">
        <f t="shared" si="91"/>
        <v>0</v>
      </c>
      <c r="Q824" s="196">
        <v>0</v>
      </c>
      <c r="R824" s="196">
        <f t="shared" si="92"/>
        <v>0</v>
      </c>
      <c r="S824" s="196">
        <v>0</v>
      </c>
      <c r="T824" s="197">
        <f t="shared" si="93"/>
        <v>0</v>
      </c>
      <c r="AR824" s="23" t="s">
        <v>156</v>
      </c>
      <c r="AT824" s="23" t="s">
        <v>151</v>
      </c>
      <c r="AU824" s="23" t="s">
        <v>171</v>
      </c>
      <c r="AY824" s="23" t="s">
        <v>149</v>
      </c>
      <c r="BE824" s="198">
        <f t="shared" si="94"/>
        <v>0</v>
      </c>
      <c r="BF824" s="198">
        <f t="shared" si="95"/>
        <v>0</v>
      </c>
      <c r="BG824" s="198">
        <f t="shared" si="96"/>
        <v>0</v>
      </c>
      <c r="BH824" s="198">
        <f t="shared" si="97"/>
        <v>0</v>
      </c>
      <c r="BI824" s="198">
        <f t="shared" si="98"/>
        <v>0</v>
      </c>
      <c r="BJ824" s="23" t="s">
        <v>75</v>
      </c>
      <c r="BK824" s="198">
        <f t="shared" si="99"/>
        <v>0</v>
      </c>
      <c r="BL824" s="23" t="s">
        <v>156</v>
      </c>
      <c r="BM824" s="23" t="s">
        <v>1308</v>
      </c>
    </row>
    <row r="825" spans="2:65" s="1" customFormat="1" ht="22.5" customHeight="1">
      <c r="B825" s="40"/>
      <c r="C825" s="187" t="s">
        <v>1309</v>
      </c>
      <c r="D825" s="187" t="s">
        <v>151</v>
      </c>
      <c r="E825" s="188" t="s">
        <v>1310</v>
      </c>
      <c r="F825" s="189" t="s">
        <v>1311</v>
      </c>
      <c r="G825" s="190" t="s">
        <v>1299</v>
      </c>
      <c r="H825" s="191">
        <v>1</v>
      </c>
      <c r="I825" s="192"/>
      <c r="J825" s="193">
        <f t="shared" si="90"/>
        <v>0</v>
      </c>
      <c r="K825" s="189" t="s">
        <v>21</v>
      </c>
      <c r="L825" s="60"/>
      <c r="M825" s="194" t="s">
        <v>21</v>
      </c>
      <c r="N825" s="195" t="s">
        <v>41</v>
      </c>
      <c r="O825" s="41"/>
      <c r="P825" s="196">
        <f t="shared" si="91"/>
        <v>0</v>
      </c>
      <c r="Q825" s="196">
        <v>0</v>
      </c>
      <c r="R825" s="196">
        <f t="shared" si="92"/>
        <v>0</v>
      </c>
      <c r="S825" s="196">
        <v>0</v>
      </c>
      <c r="T825" s="197">
        <f t="shared" si="93"/>
        <v>0</v>
      </c>
      <c r="AR825" s="23" t="s">
        <v>156</v>
      </c>
      <c r="AT825" s="23" t="s">
        <v>151</v>
      </c>
      <c r="AU825" s="23" t="s">
        <v>171</v>
      </c>
      <c r="AY825" s="23" t="s">
        <v>149</v>
      </c>
      <c r="BE825" s="198">
        <f t="shared" si="94"/>
        <v>0</v>
      </c>
      <c r="BF825" s="198">
        <f t="shared" si="95"/>
        <v>0</v>
      </c>
      <c r="BG825" s="198">
        <f t="shared" si="96"/>
        <v>0</v>
      </c>
      <c r="BH825" s="198">
        <f t="shared" si="97"/>
        <v>0</v>
      </c>
      <c r="BI825" s="198">
        <f t="shared" si="98"/>
        <v>0</v>
      </c>
      <c r="BJ825" s="23" t="s">
        <v>75</v>
      </c>
      <c r="BK825" s="198">
        <f t="shared" si="99"/>
        <v>0</v>
      </c>
      <c r="BL825" s="23" t="s">
        <v>156</v>
      </c>
      <c r="BM825" s="23" t="s">
        <v>1312</v>
      </c>
    </row>
    <row r="826" spans="2:65" s="1" customFormat="1" ht="22.5" customHeight="1">
      <c r="B826" s="40"/>
      <c r="C826" s="187" t="s">
        <v>1313</v>
      </c>
      <c r="D826" s="187" t="s">
        <v>151</v>
      </c>
      <c r="E826" s="188" t="s">
        <v>1314</v>
      </c>
      <c r="F826" s="189" t="s">
        <v>1315</v>
      </c>
      <c r="G826" s="190" t="s">
        <v>1299</v>
      </c>
      <c r="H826" s="191">
        <v>33</v>
      </c>
      <c r="I826" s="192"/>
      <c r="J826" s="193">
        <f t="shared" si="90"/>
        <v>0</v>
      </c>
      <c r="K826" s="189" t="s">
        <v>21</v>
      </c>
      <c r="L826" s="60"/>
      <c r="M826" s="194" t="s">
        <v>21</v>
      </c>
      <c r="N826" s="195" t="s">
        <v>41</v>
      </c>
      <c r="O826" s="41"/>
      <c r="P826" s="196">
        <f t="shared" si="91"/>
        <v>0</v>
      </c>
      <c r="Q826" s="196">
        <v>0</v>
      </c>
      <c r="R826" s="196">
        <f t="shared" si="92"/>
        <v>0</v>
      </c>
      <c r="S826" s="196">
        <v>0</v>
      </c>
      <c r="T826" s="197">
        <f t="shared" si="93"/>
        <v>0</v>
      </c>
      <c r="AR826" s="23" t="s">
        <v>156</v>
      </c>
      <c r="AT826" s="23" t="s">
        <v>151</v>
      </c>
      <c r="AU826" s="23" t="s">
        <v>171</v>
      </c>
      <c r="AY826" s="23" t="s">
        <v>149</v>
      </c>
      <c r="BE826" s="198">
        <f t="shared" si="94"/>
        <v>0</v>
      </c>
      <c r="BF826" s="198">
        <f t="shared" si="95"/>
        <v>0</v>
      </c>
      <c r="BG826" s="198">
        <f t="shared" si="96"/>
        <v>0</v>
      </c>
      <c r="BH826" s="198">
        <f t="shared" si="97"/>
        <v>0</v>
      </c>
      <c r="BI826" s="198">
        <f t="shared" si="98"/>
        <v>0</v>
      </c>
      <c r="BJ826" s="23" t="s">
        <v>75</v>
      </c>
      <c r="BK826" s="198">
        <f t="shared" si="99"/>
        <v>0</v>
      </c>
      <c r="BL826" s="23" t="s">
        <v>156</v>
      </c>
      <c r="BM826" s="23" t="s">
        <v>1316</v>
      </c>
    </row>
    <row r="827" spans="2:65" s="1" customFormat="1" ht="22.5" customHeight="1">
      <c r="B827" s="40"/>
      <c r="C827" s="187" t="s">
        <v>1317</v>
      </c>
      <c r="D827" s="187" t="s">
        <v>151</v>
      </c>
      <c r="E827" s="188" t="s">
        <v>1318</v>
      </c>
      <c r="F827" s="189" t="s">
        <v>1319</v>
      </c>
      <c r="G827" s="190" t="s">
        <v>1299</v>
      </c>
      <c r="H827" s="191">
        <v>18</v>
      </c>
      <c r="I827" s="192"/>
      <c r="J827" s="193">
        <f t="shared" si="90"/>
        <v>0</v>
      </c>
      <c r="K827" s="189" t="s">
        <v>21</v>
      </c>
      <c r="L827" s="60"/>
      <c r="M827" s="194" t="s">
        <v>21</v>
      </c>
      <c r="N827" s="195" t="s">
        <v>41</v>
      </c>
      <c r="O827" s="41"/>
      <c r="P827" s="196">
        <f t="shared" si="91"/>
        <v>0</v>
      </c>
      <c r="Q827" s="196">
        <v>0</v>
      </c>
      <c r="R827" s="196">
        <f t="shared" si="92"/>
        <v>0</v>
      </c>
      <c r="S827" s="196">
        <v>0</v>
      </c>
      <c r="T827" s="197">
        <f t="shared" si="93"/>
        <v>0</v>
      </c>
      <c r="AR827" s="23" t="s">
        <v>156</v>
      </c>
      <c r="AT827" s="23" t="s">
        <v>151</v>
      </c>
      <c r="AU827" s="23" t="s">
        <v>171</v>
      </c>
      <c r="AY827" s="23" t="s">
        <v>149</v>
      </c>
      <c r="BE827" s="198">
        <f t="shared" si="94"/>
        <v>0</v>
      </c>
      <c r="BF827" s="198">
        <f t="shared" si="95"/>
        <v>0</v>
      </c>
      <c r="BG827" s="198">
        <f t="shared" si="96"/>
        <v>0</v>
      </c>
      <c r="BH827" s="198">
        <f t="shared" si="97"/>
        <v>0</v>
      </c>
      <c r="BI827" s="198">
        <f t="shared" si="98"/>
        <v>0</v>
      </c>
      <c r="BJ827" s="23" t="s">
        <v>75</v>
      </c>
      <c r="BK827" s="198">
        <f t="shared" si="99"/>
        <v>0</v>
      </c>
      <c r="BL827" s="23" t="s">
        <v>156</v>
      </c>
      <c r="BM827" s="23" t="s">
        <v>1320</v>
      </c>
    </row>
    <row r="828" spans="2:65" s="1" customFormat="1" ht="27">
      <c r="B828" s="40"/>
      <c r="C828" s="62"/>
      <c r="D828" s="224" t="s">
        <v>404</v>
      </c>
      <c r="E828" s="62"/>
      <c r="F828" s="253" t="s">
        <v>1321</v>
      </c>
      <c r="G828" s="62"/>
      <c r="H828" s="62"/>
      <c r="I828" s="157"/>
      <c r="J828" s="62"/>
      <c r="K828" s="62"/>
      <c r="L828" s="60"/>
      <c r="M828" s="251"/>
      <c r="N828" s="41"/>
      <c r="O828" s="41"/>
      <c r="P828" s="41"/>
      <c r="Q828" s="41"/>
      <c r="R828" s="41"/>
      <c r="S828" s="41"/>
      <c r="T828" s="77"/>
      <c r="AT828" s="23" t="s">
        <v>404</v>
      </c>
      <c r="AU828" s="23" t="s">
        <v>171</v>
      </c>
    </row>
    <row r="829" spans="2:65" s="1" customFormat="1" ht="22.5" customHeight="1">
      <c r="B829" s="40"/>
      <c r="C829" s="187" t="s">
        <v>1322</v>
      </c>
      <c r="D829" s="187" t="s">
        <v>151</v>
      </c>
      <c r="E829" s="188" t="s">
        <v>1323</v>
      </c>
      <c r="F829" s="189" t="s">
        <v>1324</v>
      </c>
      <c r="G829" s="190" t="s">
        <v>1299</v>
      </c>
      <c r="H829" s="191">
        <v>2</v>
      </c>
      <c r="I829" s="192"/>
      <c r="J829" s="193">
        <f t="shared" ref="J829:J846" si="100">ROUND(I829*H829,2)</f>
        <v>0</v>
      </c>
      <c r="K829" s="189" t="s">
        <v>21</v>
      </c>
      <c r="L829" s="60"/>
      <c r="M829" s="194" t="s">
        <v>21</v>
      </c>
      <c r="N829" s="195" t="s">
        <v>41</v>
      </c>
      <c r="O829" s="41"/>
      <c r="P829" s="196">
        <f t="shared" ref="P829:P846" si="101">O829*H829</f>
        <v>0</v>
      </c>
      <c r="Q829" s="196">
        <v>0</v>
      </c>
      <c r="R829" s="196">
        <f t="shared" ref="R829:R846" si="102">Q829*H829</f>
        <v>0</v>
      </c>
      <c r="S829" s="196">
        <v>0</v>
      </c>
      <c r="T829" s="197">
        <f t="shared" ref="T829:T846" si="103">S829*H829</f>
        <v>0</v>
      </c>
      <c r="AR829" s="23" t="s">
        <v>156</v>
      </c>
      <c r="AT829" s="23" t="s">
        <v>151</v>
      </c>
      <c r="AU829" s="23" t="s">
        <v>171</v>
      </c>
      <c r="AY829" s="23" t="s">
        <v>149</v>
      </c>
      <c r="BE829" s="198">
        <f t="shared" ref="BE829:BE846" si="104">IF(N829="základní",J829,0)</f>
        <v>0</v>
      </c>
      <c r="BF829" s="198">
        <f t="shared" ref="BF829:BF846" si="105">IF(N829="snížená",J829,0)</f>
        <v>0</v>
      </c>
      <c r="BG829" s="198">
        <f t="shared" ref="BG829:BG846" si="106">IF(N829="zákl. přenesená",J829,0)</f>
        <v>0</v>
      </c>
      <c r="BH829" s="198">
        <f t="shared" ref="BH829:BH846" si="107">IF(N829="sníž. přenesená",J829,0)</f>
        <v>0</v>
      </c>
      <c r="BI829" s="198">
        <f t="shared" ref="BI829:BI846" si="108">IF(N829="nulová",J829,0)</f>
        <v>0</v>
      </c>
      <c r="BJ829" s="23" t="s">
        <v>75</v>
      </c>
      <c r="BK829" s="198">
        <f t="shared" ref="BK829:BK846" si="109">ROUND(I829*H829,2)</f>
        <v>0</v>
      </c>
      <c r="BL829" s="23" t="s">
        <v>156</v>
      </c>
      <c r="BM829" s="23" t="s">
        <v>1325</v>
      </c>
    </row>
    <row r="830" spans="2:65" s="1" customFormat="1" ht="22.5" customHeight="1">
      <c r="B830" s="40"/>
      <c r="C830" s="187" t="s">
        <v>1326</v>
      </c>
      <c r="D830" s="187" t="s">
        <v>151</v>
      </c>
      <c r="E830" s="188" t="s">
        <v>1327</v>
      </c>
      <c r="F830" s="189" t="s">
        <v>1328</v>
      </c>
      <c r="G830" s="190" t="s">
        <v>1138</v>
      </c>
      <c r="H830" s="191">
        <v>1</v>
      </c>
      <c r="I830" s="192"/>
      <c r="J830" s="193">
        <f t="shared" si="100"/>
        <v>0</v>
      </c>
      <c r="K830" s="189" t="s">
        <v>21</v>
      </c>
      <c r="L830" s="60"/>
      <c r="M830" s="194" t="s">
        <v>21</v>
      </c>
      <c r="N830" s="195" t="s">
        <v>41</v>
      </c>
      <c r="O830" s="41"/>
      <c r="P830" s="196">
        <f t="shared" si="101"/>
        <v>0</v>
      </c>
      <c r="Q830" s="196">
        <v>0</v>
      </c>
      <c r="R830" s="196">
        <f t="shared" si="102"/>
        <v>0</v>
      </c>
      <c r="S830" s="196">
        <v>0</v>
      </c>
      <c r="T830" s="197">
        <f t="shared" si="103"/>
        <v>0</v>
      </c>
      <c r="AR830" s="23" t="s">
        <v>156</v>
      </c>
      <c r="AT830" s="23" t="s">
        <v>151</v>
      </c>
      <c r="AU830" s="23" t="s">
        <v>171</v>
      </c>
      <c r="AY830" s="23" t="s">
        <v>149</v>
      </c>
      <c r="BE830" s="198">
        <f t="shared" si="104"/>
        <v>0</v>
      </c>
      <c r="BF830" s="198">
        <f t="shared" si="105"/>
        <v>0</v>
      </c>
      <c r="BG830" s="198">
        <f t="shared" si="106"/>
        <v>0</v>
      </c>
      <c r="BH830" s="198">
        <f t="shared" si="107"/>
        <v>0</v>
      </c>
      <c r="BI830" s="198">
        <f t="shared" si="108"/>
        <v>0</v>
      </c>
      <c r="BJ830" s="23" t="s">
        <v>75</v>
      </c>
      <c r="BK830" s="198">
        <f t="shared" si="109"/>
        <v>0</v>
      </c>
      <c r="BL830" s="23" t="s">
        <v>156</v>
      </c>
      <c r="BM830" s="23" t="s">
        <v>1329</v>
      </c>
    </row>
    <row r="831" spans="2:65" s="1" customFormat="1" ht="22.5" customHeight="1">
      <c r="B831" s="40"/>
      <c r="C831" s="187" t="s">
        <v>1330</v>
      </c>
      <c r="D831" s="187" t="s">
        <v>151</v>
      </c>
      <c r="E831" s="188" t="s">
        <v>1331</v>
      </c>
      <c r="F831" s="189" t="s">
        <v>1332</v>
      </c>
      <c r="G831" s="190" t="s">
        <v>261</v>
      </c>
      <c r="H831" s="191">
        <v>495</v>
      </c>
      <c r="I831" s="192"/>
      <c r="J831" s="193">
        <f t="shared" si="100"/>
        <v>0</v>
      </c>
      <c r="K831" s="189" t="s">
        <v>21</v>
      </c>
      <c r="L831" s="60"/>
      <c r="M831" s="194" t="s">
        <v>21</v>
      </c>
      <c r="N831" s="195" t="s">
        <v>41</v>
      </c>
      <c r="O831" s="41"/>
      <c r="P831" s="196">
        <f t="shared" si="101"/>
        <v>0</v>
      </c>
      <c r="Q831" s="196">
        <v>0</v>
      </c>
      <c r="R831" s="196">
        <f t="shared" si="102"/>
        <v>0</v>
      </c>
      <c r="S831" s="196">
        <v>0</v>
      </c>
      <c r="T831" s="197">
        <f t="shared" si="103"/>
        <v>0</v>
      </c>
      <c r="AR831" s="23" t="s">
        <v>156</v>
      </c>
      <c r="AT831" s="23" t="s">
        <v>151</v>
      </c>
      <c r="AU831" s="23" t="s">
        <v>171</v>
      </c>
      <c r="AY831" s="23" t="s">
        <v>149</v>
      </c>
      <c r="BE831" s="198">
        <f t="shared" si="104"/>
        <v>0</v>
      </c>
      <c r="BF831" s="198">
        <f t="shared" si="105"/>
        <v>0</v>
      </c>
      <c r="BG831" s="198">
        <f t="shared" si="106"/>
        <v>0</v>
      </c>
      <c r="BH831" s="198">
        <f t="shared" si="107"/>
        <v>0</v>
      </c>
      <c r="BI831" s="198">
        <f t="shared" si="108"/>
        <v>0</v>
      </c>
      <c r="BJ831" s="23" t="s">
        <v>75</v>
      </c>
      <c r="BK831" s="198">
        <f t="shared" si="109"/>
        <v>0</v>
      </c>
      <c r="BL831" s="23" t="s">
        <v>156</v>
      </c>
      <c r="BM831" s="23" t="s">
        <v>1333</v>
      </c>
    </row>
    <row r="832" spans="2:65" s="1" customFormat="1" ht="22.5" customHeight="1">
      <c r="B832" s="40"/>
      <c r="C832" s="187" t="s">
        <v>1334</v>
      </c>
      <c r="D832" s="187" t="s">
        <v>151</v>
      </c>
      <c r="E832" s="188" t="s">
        <v>1335</v>
      </c>
      <c r="F832" s="189" t="s">
        <v>1336</v>
      </c>
      <c r="G832" s="190" t="s">
        <v>1299</v>
      </c>
      <c r="H832" s="191">
        <v>26</v>
      </c>
      <c r="I832" s="192"/>
      <c r="J832" s="193">
        <f t="shared" si="100"/>
        <v>0</v>
      </c>
      <c r="K832" s="189" t="s">
        <v>21</v>
      </c>
      <c r="L832" s="60"/>
      <c r="M832" s="194" t="s">
        <v>21</v>
      </c>
      <c r="N832" s="195" t="s">
        <v>41</v>
      </c>
      <c r="O832" s="41"/>
      <c r="P832" s="196">
        <f t="shared" si="101"/>
        <v>0</v>
      </c>
      <c r="Q832" s="196">
        <v>0</v>
      </c>
      <c r="R832" s="196">
        <f t="shared" si="102"/>
        <v>0</v>
      </c>
      <c r="S832" s="196">
        <v>0</v>
      </c>
      <c r="T832" s="197">
        <f t="shared" si="103"/>
        <v>0</v>
      </c>
      <c r="AR832" s="23" t="s">
        <v>156</v>
      </c>
      <c r="AT832" s="23" t="s">
        <v>151</v>
      </c>
      <c r="AU832" s="23" t="s">
        <v>171</v>
      </c>
      <c r="AY832" s="23" t="s">
        <v>149</v>
      </c>
      <c r="BE832" s="198">
        <f t="shared" si="104"/>
        <v>0</v>
      </c>
      <c r="BF832" s="198">
        <f t="shared" si="105"/>
        <v>0</v>
      </c>
      <c r="BG832" s="198">
        <f t="shared" si="106"/>
        <v>0</v>
      </c>
      <c r="BH832" s="198">
        <f t="shared" si="107"/>
        <v>0</v>
      </c>
      <c r="BI832" s="198">
        <f t="shared" si="108"/>
        <v>0</v>
      </c>
      <c r="BJ832" s="23" t="s">
        <v>75</v>
      </c>
      <c r="BK832" s="198">
        <f t="shared" si="109"/>
        <v>0</v>
      </c>
      <c r="BL832" s="23" t="s">
        <v>156</v>
      </c>
      <c r="BM832" s="23" t="s">
        <v>1337</v>
      </c>
    </row>
    <row r="833" spans="2:65" s="1" customFormat="1" ht="22.5" customHeight="1">
      <c r="B833" s="40"/>
      <c r="C833" s="187" t="s">
        <v>1338</v>
      </c>
      <c r="D833" s="187" t="s">
        <v>151</v>
      </c>
      <c r="E833" s="188" t="s">
        <v>1339</v>
      </c>
      <c r="F833" s="189" t="s">
        <v>1340</v>
      </c>
      <c r="G833" s="190" t="s">
        <v>261</v>
      </c>
      <c r="H833" s="191">
        <v>66</v>
      </c>
      <c r="I833" s="192"/>
      <c r="J833" s="193">
        <f t="shared" si="100"/>
        <v>0</v>
      </c>
      <c r="K833" s="189" t="s">
        <v>21</v>
      </c>
      <c r="L833" s="60"/>
      <c r="M833" s="194" t="s">
        <v>21</v>
      </c>
      <c r="N833" s="195" t="s">
        <v>41</v>
      </c>
      <c r="O833" s="41"/>
      <c r="P833" s="196">
        <f t="shared" si="101"/>
        <v>0</v>
      </c>
      <c r="Q833" s="196">
        <v>0</v>
      </c>
      <c r="R833" s="196">
        <f t="shared" si="102"/>
        <v>0</v>
      </c>
      <c r="S833" s="196">
        <v>0</v>
      </c>
      <c r="T833" s="197">
        <f t="shared" si="103"/>
        <v>0</v>
      </c>
      <c r="AR833" s="23" t="s">
        <v>156</v>
      </c>
      <c r="AT833" s="23" t="s">
        <v>151</v>
      </c>
      <c r="AU833" s="23" t="s">
        <v>171</v>
      </c>
      <c r="AY833" s="23" t="s">
        <v>149</v>
      </c>
      <c r="BE833" s="198">
        <f t="shared" si="104"/>
        <v>0</v>
      </c>
      <c r="BF833" s="198">
        <f t="shared" si="105"/>
        <v>0</v>
      </c>
      <c r="BG833" s="198">
        <f t="shared" si="106"/>
        <v>0</v>
      </c>
      <c r="BH833" s="198">
        <f t="shared" si="107"/>
        <v>0</v>
      </c>
      <c r="BI833" s="198">
        <f t="shared" si="108"/>
        <v>0</v>
      </c>
      <c r="BJ833" s="23" t="s">
        <v>75</v>
      </c>
      <c r="BK833" s="198">
        <f t="shared" si="109"/>
        <v>0</v>
      </c>
      <c r="BL833" s="23" t="s">
        <v>156</v>
      </c>
      <c r="BM833" s="23" t="s">
        <v>1341</v>
      </c>
    </row>
    <row r="834" spans="2:65" s="1" customFormat="1" ht="22.5" customHeight="1">
      <c r="B834" s="40"/>
      <c r="C834" s="187" t="s">
        <v>1342</v>
      </c>
      <c r="D834" s="187" t="s">
        <v>151</v>
      </c>
      <c r="E834" s="188" t="s">
        <v>1343</v>
      </c>
      <c r="F834" s="189" t="s">
        <v>1344</v>
      </c>
      <c r="G834" s="190" t="s">
        <v>261</v>
      </c>
      <c r="H834" s="191">
        <v>18</v>
      </c>
      <c r="I834" s="192"/>
      <c r="J834" s="193">
        <f t="shared" si="100"/>
        <v>0</v>
      </c>
      <c r="K834" s="189" t="s">
        <v>21</v>
      </c>
      <c r="L834" s="60"/>
      <c r="M834" s="194" t="s">
        <v>21</v>
      </c>
      <c r="N834" s="195" t="s">
        <v>41</v>
      </c>
      <c r="O834" s="41"/>
      <c r="P834" s="196">
        <f t="shared" si="101"/>
        <v>0</v>
      </c>
      <c r="Q834" s="196">
        <v>0</v>
      </c>
      <c r="R834" s="196">
        <f t="shared" si="102"/>
        <v>0</v>
      </c>
      <c r="S834" s="196">
        <v>0</v>
      </c>
      <c r="T834" s="197">
        <f t="shared" si="103"/>
        <v>0</v>
      </c>
      <c r="AR834" s="23" t="s">
        <v>156</v>
      </c>
      <c r="AT834" s="23" t="s">
        <v>151</v>
      </c>
      <c r="AU834" s="23" t="s">
        <v>171</v>
      </c>
      <c r="AY834" s="23" t="s">
        <v>149</v>
      </c>
      <c r="BE834" s="198">
        <f t="shared" si="104"/>
        <v>0</v>
      </c>
      <c r="BF834" s="198">
        <f t="shared" si="105"/>
        <v>0</v>
      </c>
      <c r="BG834" s="198">
        <f t="shared" si="106"/>
        <v>0</v>
      </c>
      <c r="BH834" s="198">
        <f t="shared" si="107"/>
        <v>0</v>
      </c>
      <c r="BI834" s="198">
        <f t="shared" si="108"/>
        <v>0</v>
      </c>
      <c r="BJ834" s="23" t="s">
        <v>75</v>
      </c>
      <c r="BK834" s="198">
        <f t="shared" si="109"/>
        <v>0</v>
      </c>
      <c r="BL834" s="23" t="s">
        <v>156</v>
      </c>
      <c r="BM834" s="23" t="s">
        <v>1345</v>
      </c>
    </row>
    <row r="835" spans="2:65" s="1" customFormat="1" ht="22.5" customHeight="1">
      <c r="B835" s="40"/>
      <c r="C835" s="187" t="s">
        <v>1346</v>
      </c>
      <c r="D835" s="187" t="s">
        <v>151</v>
      </c>
      <c r="E835" s="188" t="s">
        <v>1347</v>
      </c>
      <c r="F835" s="189" t="s">
        <v>1348</v>
      </c>
      <c r="G835" s="190" t="s">
        <v>261</v>
      </c>
      <c r="H835" s="191">
        <v>14</v>
      </c>
      <c r="I835" s="192"/>
      <c r="J835" s="193">
        <f t="shared" si="100"/>
        <v>0</v>
      </c>
      <c r="K835" s="189" t="s">
        <v>21</v>
      </c>
      <c r="L835" s="60"/>
      <c r="M835" s="194" t="s">
        <v>21</v>
      </c>
      <c r="N835" s="195" t="s">
        <v>41</v>
      </c>
      <c r="O835" s="41"/>
      <c r="P835" s="196">
        <f t="shared" si="101"/>
        <v>0</v>
      </c>
      <c r="Q835" s="196">
        <v>0</v>
      </c>
      <c r="R835" s="196">
        <f t="shared" si="102"/>
        <v>0</v>
      </c>
      <c r="S835" s="196">
        <v>0</v>
      </c>
      <c r="T835" s="197">
        <f t="shared" si="103"/>
        <v>0</v>
      </c>
      <c r="AR835" s="23" t="s">
        <v>156</v>
      </c>
      <c r="AT835" s="23" t="s">
        <v>151</v>
      </c>
      <c r="AU835" s="23" t="s">
        <v>171</v>
      </c>
      <c r="AY835" s="23" t="s">
        <v>149</v>
      </c>
      <c r="BE835" s="198">
        <f t="shared" si="104"/>
        <v>0</v>
      </c>
      <c r="BF835" s="198">
        <f t="shared" si="105"/>
        <v>0</v>
      </c>
      <c r="BG835" s="198">
        <f t="shared" si="106"/>
        <v>0</v>
      </c>
      <c r="BH835" s="198">
        <f t="shared" si="107"/>
        <v>0</v>
      </c>
      <c r="BI835" s="198">
        <f t="shared" si="108"/>
        <v>0</v>
      </c>
      <c r="BJ835" s="23" t="s">
        <v>75</v>
      </c>
      <c r="BK835" s="198">
        <f t="shared" si="109"/>
        <v>0</v>
      </c>
      <c r="BL835" s="23" t="s">
        <v>156</v>
      </c>
      <c r="BM835" s="23" t="s">
        <v>1349</v>
      </c>
    </row>
    <row r="836" spans="2:65" s="1" customFormat="1" ht="22.5" customHeight="1">
      <c r="B836" s="40"/>
      <c r="C836" s="187" t="s">
        <v>1350</v>
      </c>
      <c r="D836" s="187" t="s">
        <v>151</v>
      </c>
      <c r="E836" s="188" t="s">
        <v>1351</v>
      </c>
      <c r="F836" s="189" t="s">
        <v>1352</v>
      </c>
      <c r="G836" s="190" t="s">
        <v>1299</v>
      </c>
      <c r="H836" s="191">
        <v>2</v>
      </c>
      <c r="I836" s="192"/>
      <c r="J836" s="193">
        <f t="shared" si="100"/>
        <v>0</v>
      </c>
      <c r="K836" s="189" t="s">
        <v>21</v>
      </c>
      <c r="L836" s="60"/>
      <c r="M836" s="194" t="s">
        <v>21</v>
      </c>
      <c r="N836" s="195" t="s">
        <v>41</v>
      </c>
      <c r="O836" s="41"/>
      <c r="P836" s="196">
        <f t="shared" si="101"/>
        <v>0</v>
      </c>
      <c r="Q836" s="196">
        <v>0</v>
      </c>
      <c r="R836" s="196">
        <f t="shared" si="102"/>
        <v>0</v>
      </c>
      <c r="S836" s="196">
        <v>0</v>
      </c>
      <c r="T836" s="197">
        <f t="shared" si="103"/>
        <v>0</v>
      </c>
      <c r="AR836" s="23" t="s">
        <v>156</v>
      </c>
      <c r="AT836" s="23" t="s">
        <v>151</v>
      </c>
      <c r="AU836" s="23" t="s">
        <v>171</v>
      </c>
      <c r="AY836" s="23" t="s">
        <v>149</v>
      </c>
      <c r="BE836" s="198">
        <f t="shared" si="104"/>
        <v>0</v>
      </c>
      <c r="BF836" s="198">
        <f t="shared" si="105"/>
        <v>0</v>
      </c>
      <c r="BG836" s="198">
        <f t="shared" si="106"/>
        <v>0</v>
      </c>
      <c r="BH836" s="198">
        <f t="shared" si="107"/>
        <v>0</v>
      </c>
      <c r="BI836" s="198">
        <f t="shared" si="108"/>
        <v>0</v>
      </c>
      <c r="BJ836" s="23" t="s">
        <v>75</v>
      </c>
      <c r="BK836" s="198">
        <f t="shared" si="109"/>
        <v>0</v>
      </c>
      <c r="BL836" s="23" t="s">
        <v>156</v>
      </c>
      <c r="BM836" s="23" t="s">
        <v>1353</v>
      </c>
    </row>
    <row r="837" spans="2:65" s="1" customFormat="1" ht="22.5" customHeight="1">
      <c r="B837" s="40"/>
      <c r="C837" s="187" t="s">
        <v>1354</v>
      </c>
      <c r="D837" s="187" t="s">
        <v>151</v>
      </c>
      <c r="E837" s="188" t="s">
        <v>1355</v>
      </c>
      <c r="F837" s="189" t="s">
        <v>1356</v>
      </c>
      <c r="G837" s="190" t="s">
        <v>1299</v>
      </c>
      <c r="H837" s="191">
        <v>2</v>
      </c>
      <c r="I837" s="192"/>
      <c r="J837" s="193">
        <f t="shared" si="100"/>
        <v>0</v>
      </c>
      <c r="K837" s="189" t="s">
        <v>21</v>
      </c>
      <c r="L837" s="60"/>
      <c r="M837" s="194" t="s">
        <v>21</v>
      </c>
      <c r="N837" s="195" t="s">
        <v>41</v>
      </c>
      <c r="O837" s="41"/>
      <c r="P837" s="196">
        <f t="shared" si="101"/>
        <v>0</v>
      </c>
      <c r="Q837" s="196">
        <v>0</v>
      </c>
      <c r="R837" s="196">
        <f t="shared" si="102"/>
        <v>0</v>
      </c>
      <c r="S837" s="196">
        <v>0</v>
      </c>
      <c r="T837" s="197">
        <f t="shared" si="103"/>
        <v>0</v>
      </c>
      <c r="AR837" s="23" t="s">
        <v>156</v>
      </c>
      <c r="AT837" s="23" t="s">
        <v>151</v>
      </c>
      <c r="AU837" s="23" t="s">
        <v>171</v>
      </c>
      <c r="AY837" s="23" t="s">
        <v>149</v>
      </c>
      <c r="BE837" s="198">
        <f t="shared" si="104"/>
        <v>0</v>
      </c>
      <c r="BF837" s="198">
        <f t="shared" si="105"/>
        <v>0</v>
      </c>
      <c r="BG837" s="198">
        <f t="shared" si="106"/>
        <v>0</v>
      </c>
      <c r="BH837" s="198">
        <f t="shared" si="107"/>
        <v>0</v>
      </c>
      <c r="BI837" s="198">
        <f t="shared" si="108"/>
        <v>0</v>
      </c>
      <c r="BJ837" s="23" t="s">
        <v>75</v>
      </c>
      <c r="BK837" s="198">
        <f t="shared" si="109"/>
        <v>0</v>
      </c>
      <c r="BL837" s="23" t="s">
        <v>156</v>
      </c>
      <c r="BM837" s="23" t="s">
        <v>1357</v>
      </c>
    </row>
    <row r="838" spans="2:65" s="1" customFormat="1" ht="22.5" customHeight="1">
      <c r="B838" s="40"/>
      <c r="C838" s="187" t="s">
        <v>1358</v>
      </c>
      <c r="D838" s="187" t="s">
        <v>151</v>
      </c>
      <c r="E838" s="188" t="s">
        <v>1359</v>
      </c>
      <c r="F838" s="189" t="s">
        <v>1360</v>
      </c>
      <c r="G838" s="190" t="s">
        <v>1361</v>
      </c>
      <c r="H838" s="191">
        <v>1</v>
      </c>
      <c r="I838" s="192"/>
      <c r="J838" s="193">
        <f t="shared" si="100"/>
        <v>0</v>
      </c>
      <c r="K838" s="189" t="s">
        <v>21</v>
      </c>
      <c r="L838" s="60"/>
      <c r="M838" s="194" t="s">
        <v>21</v>
      </c>
      <c r="N838" s="195" t="s">
        <v>41</v>
      </c>
      <c r="O838" s="41"/>
      <c r="P838" s="196">
        <f t="shared" si="101"/>
        <v>0</v>
      </c>
      <c r="Q838" s="196">
        <v>0</v>
      </c>
      <c r="R838" s="196">
        <f t="shared" si="102"/>
        <v>0</v>
      </c>
      <c r="S838" s="196">
        <v>0</v>
      </c>
      <c r="T838" s="197">
        <f t="shared" si="103"/>
        <v>0</v>
      </c>
      <c r="AR838" s="23" t="s">
        <v>156</v>
      </c>
      <c r="AT838" s="23" t="s">
        <v>151</v>
      </c>
      <c r="AU838" s="23" t="s">
        <v>171</v>
      </c>
      <c r="AY838" s="23" t="s">
        <v>149</v>
      </c>
      <c r="BE838" s="198">
        <f t="shared" si="104"/>
        <v>0</v>
      </c>
      <c r="BF838" s="198">
        <f t="shared" si="105"/>
        <v>0</v>
      </c>
      <c r="BG838" s="198">
        <f t="shared" si="106"/>
        <v>0</v>
      </c>
      <c r="BH838" s="198">
        <f t="shared" si="107"/>
        <v>0</v>
      </c>
      <c r="BI838" s="198">
        <f t="shared" si="108"/>
        <v>0</v>
      </c>
      <c r="BJ838" s="23" t="s">
        <v>75</v>
      </c>
      <c r="BK838" s="198">
        <f t="shared" si="109"/>
        <v>0</v>
      </c>
      <c r="BL838" s="23" t="s">
        <v>156</v>
      </c>
      <c r="BM838" s="23" t="s">
        <v>1362</v>
      </c>
    </row>
    <row r="839" spans="2:65" s="1" customFormat="1" ht="22.5" customHeight="1">
      <c r="B839" s="40"/>
      <c r="C839" s="187" t="s">
        <v>1363</v>
      </c>
      <c r="D839" s="187" t="s">
        <v>151</v>
      </c>
      <c r="E839" s="188" t="s">
        <v>1364</v>
      </c>
      <c r="F839" s="189" t="s">
        <v>1365</v>
      </c>
      <c r="G839" s="190" t="s">
        <v>1299</v>
      </c>
      <c r="H839" s="191">
        <v>1</v>
      </c>
      <c r="I839" s="192"/>
      <c r="J839" s="193">
        <f t="shared" si="100"/>
        <v>0</v>
      </c>
      <c r="K839" s="189" t="s">
        <v>21</v>
      </c>
      <c r="L839" s="60"/>
      <c r="M839" s="194" t="s">
        <v>21</v>
      </c>
      <c r="N839" s="195" t="s">
        <v>41</v>
      </c>
      <c r="O839" s="41"/>
      <c r="P839" s="196">
        <f t="shared" si="101"/>
        <v>0</v>
      </c>
      <c r="Q839" s="196">
        <v>0</v>
      </c>
      <c r="R839" s="196">
        <f t="shared" si="102"/>
        <v>0</v>
      </c>
      <c r="S839" s="196">
        <v>0</v>
      </c>
      <c r="T839" s="197">
        <f t="shared" si="103"/>
        <v>0</v>
      </c>
      <c r="AR839" s="23" t="s">
        <v>156</v>
      </c>
      <c r="AT839" s="23" t="s">
        <v>151</v>
      </c>
      <c r="AU839" s="23" t="s">
        <v>171</v>
      </c>
      <c r="AY839" s="23" t="s">
        <v>149</v>
      </c>
      <c r="BE839" s="198">
        <f t="shared" si="104"/>
        <v>0</v>
      </c>
      <c r="BF839" s="198">
        <f t="shared" si="105"/>
        <v>0</v>
      </c>
      <c r="BG839" s="198">
        <f t="shared" si="106"/>
        <v>0</v>
      </c>
      <c r="BH839" s="198">
        <f t="shared" si="107"/>
        <v>0</v>
      </c>
      <c r="BI839" s="198">
        <f t="shared" si="108"/>
        <v>0</v>
      </c>
      <c r="BJ839" s="23" t="s">
        <v>75</v>
      </c>
      <c r="BK839" s="198">
        <f t="shared" si="109"/>
        <v>0</v>
      </c>
      <c r="BL839" s="23" t="s">
        <v>156</v>
      </c>
      <c r="BM839" s="23" t="s">
        <v>1366</v>
      </c>
    </row>
    <row r="840" spans="2:65" s="1" customFormat="1" ht="22.5" customHeight="1">
      <c r="B840" s="40"/>
      <c r="C840" s="187" t="s">
        <v>1367</v>
      </c>
      <c r="D840" s="187" t="s">
        <v>151</v>
      </c>
      <c r="E840" s="188" t="s">
        <v>1368</v>
      </c>
      <c r="F840" s="189" t="s">
        <v>1369</v>
      </c>
      <c r="G840" s="190" t="s">
        <v>1361</v>
      </c>
      <c r="H840" s="191">
        <v>1</v>
      </c>
      <c r="I840" s="192"/>
      <c r="J840" s="193">
        <f t="shared" si="100"/>
        <v>0</v>
      </c>
      <c r="K840" s="189" t="s">
        <v>21</v>
      </c>
      <c r="L840" s="60"/>
      <c r="M840" s="194" t="s">
        <v>21</v>
      </c>
      <c r="N840" s="195" t="s">
        <v>41</v>
      </c>
      <c r="O840" s="41"/>
      <c r="P840" s="196">
        <f t="shared" si="101"/>
        <v>0</v>
      </c>
      <c r="Q840" s="196">
        <v>0</v>
      </c>
      <c r="R840" s="196">
        <f t="shared" si="102"/>
        <v>0</v>
      </c>
      <c r="S840" s="196">
        <v>0</v>
      </c>
      <c r="T840" s="197">
        <f t="shared" si="103"/>
        <v>0</v>
      </c>
      <c r="AR840" s="23" t="s">
        <v>156</v>
      </c>
      <c r="AT840" s="23" t="s">
        <v>151</v>
      </c>
      <c r="AU840" s="23" t="s">
        <v>171</v>
      </c>
      <c r="AY840" s="23" t="s">
        <v>149</v>
      </c>
      <c r="BE840" s="198">
        <f t="shared" si="104"/>
        <v>0</v>
      </c>
      <c r="BF840" s="198">
        <f t="shared" si="105"/>
        <v>0</v>
      </c>
      <c r="BG840" s="198">
        <f t="shared" si="106"/>
        <v>0</v>
      </c>
      <c r="BH840" s="198">
        <f t="shared" si="107"/>
        <v>0</v>
      </c>
      <c r="BI840" s="198">
        <f t="shared" si="108"/>
        <v>0</v>
      </c>
      <c r="BJ840" s="23" t="s">
        <v>75</v>
      </c>
      <c r="BK840" s="198">
        <f t="shared" si="109"/>
        <v>0</v>
      </c>
      <c r="BL840" s="23" t="s">
        <v>156</v>
      </c>
      <c r="BM840" s="23" t="s">
        <v>1370</v>
      </c>
    </row>
    <row r="841" spans="2:65" s="1" customFormat="1" ht="22.5" customHeight="1">
      <c r="B841" s="40"/>
      <c r="C841" s="187" t="s">
        <v>1371</v>
      </c>
      <c r="D841" s="187" t="s">
        <v>151</v>
      </c>
      <c r="E841" s="188" t="s">
        <v>1372</v>
      </c>
      <c r="F841" s="189" t="s">
        <v>1373</v>
      </c>
      <c r="G841" s="190" t="s">
        <v>1361</v>
      </c>
      <c r="H841" s="191">
        <v>1</v>
      </c>
      <c r="I841" s="192"/>
      <c r="J841" s="193">
        <f t="shared" si="100"/>
        <v>0</v>
      </c>
      <c r="K841" s="189" t="s">
        <v>21</v>
      </c>
      <c r="L841" s="60"/>
      <c r="M841" s="194" t="s">
        <v>21</v>
      </c>
      <c r="N841" s="195" t="s">
        <v>41</v>
      </c>
      <c r="O841" s="41"/>
      <c r="P841" s="196">
        <f t="shared" si="101"/>
        <v>0</v>
      </c>
      <c r="Q841" s="196">
        <v>0</v>
      </c>
      <c r="R841" s="196">
        <f t="shared" si="102"/>
        <v>0</v>
      </c>
      <c r="S841" s="196">
        <v>0</v>
      </c>
      <c r="T841" s="197">
        <f t="shared" si="103"/>
        <v>0</v>
      </c>
      <c r="AR841" s="23" t="s">
        <v>156</v>
      </c>
      <c r="AT841" s="23" t="s">
        <v>151</v>
      </c>
      <c r="AU841" s="23" t="s">
        <v>171</v>
      </c>
      <c r="AY841" s="23" t="s">
        <v>149</v>
      </c>
      <c r="BE841" s="198">
        <f t="shared" si="104"/>
        <v>0</v>
      </c>
      <c r="BF841" s="198">
        <f t="shared" si="105"/>
        <v>0</v>
      </c>
      <c r="BG841" s="198">
        <f t="shared" si="106"/>
        <v>0</v>
      </c>
      <c r="BH841" s="198">
        <f t="shared" si="107"/>
        <v>0</v>
      </c>
      <c r="BI841" s="198">
        <f t="shared" si="108"/>
        <v>0</v>
      </c>
      <c r="BJ841" s="23" t="s">
        <v>75</v>
      </c>
      <c r="BK841" s="198">
        <f t="shared" si="109"/>
        <v>0</v>
      </c>
      <c r="BL841" s="23" t="s">
        <v>156</v>
      </c>
      <c r="BM841" s="23" t="s">
        <v>1374</v>
      </c>
    </row>
    <row r="842" spans="2:65" s="1" customFormat="1" ht="22.5" customHeight="1">
      <c r="B842" s="40"/>
      <c r="C842" s="187" t="s">
        <v>1375</v>
      </c>
      <c r="D842" s="187" t="s">
        <v>151</v>
      </c>
      <c r="E842" s="188" t="s">
        <v>1376</v>
      </c>
      <c r="F842" s="189" t="s">
        <v>1377</v>
      </c>
      <c r="G842" s="190" t="s">
        <v>261</v>
      </c>
      <c r="H842" s="191">
        <v>66</v>
      </c>
      <c r="I842" s="192"/>
      <c r="J842" s="193">
        <f t="shared" si="100"/>
        <v>0</v>
      </c>
      <c r="K842" s="189" t="s">
        <v>21</v>
      </c>
      <c r="L842" s="60"/>
      <c r="M842" s="194" t="s">
        <v>21</v>
      </c>
      <c r="N842" s="195" t="s">
        <v>41</v>
      </c>
      <c r="O842" s="41"/>
      <c r="P842" s="196">
        <f t="shared" si="101"/>
        <v>0</v>
      </c>
      <c r="Q842" s="196">
        <v>1.2E-4</v>
      </c>
      <c r="R842" s="196">
        <f t="shared" si="102"/>
        <v>7.92E-3</v>
      </c>
      <c r="S842" s="196">
        <v>0</v>
      </c>
      <c r="T842" s="197">
        <f t="shared" si="103"/>
        <v>0</v>
      </c>
      <c r="AR842" s="23" t="s">
        <v>156</v>
      </c>
      <c r="AT842" s="23" t="s">
        <v>151</v>
      </c>
      <c r="AU842" s="23" t="s">
        <v>171</v>
      </c>
      <c r="AY842" s="23" t="s">
        <v>149</v>
      </c>
      <c r="BE842" s="198">
        <f t="shared" si="104"/>
        <v>0</v>
      </c>
      <c r="BF842" s="198">
        <f t="shared" si="105"/>
        <v>0</v>
      </c>
      <c r="BG842" s="198">
        <f t="shared" si="106"/>
        <v>0</v>
      </c>
      <c r="BH842" s="198">
        <f t="shared" si="107"/>
        <v>0</v>
      </c>
      <c r="BI842" s="198">
        <f t="shared" si="108"/>
        <v>0</v>
      </c>
      <c r="BJ842" s="23" t="s">
        <v>75</v>
      </c>
      <c r="BK842" s="198">
        <f t="shared" si="109"/>
        <v>0</v>
      </c>
      <c r="BL842" s="23" t="s">
        <v>156</v>
      </c>
      <c r="BM842" s="23" t="s">
        <v>1378</v>
      </c>
    </row>
    <row r="843" spans="2:65" s="1" customFormat="1" ht="22.5" customHeight="1">
      <c r="B843" s="40"/>
      <c r="C843" s="187" t="s">
        <v>1379</v>
      </c>
      <c r="D843" s="187" t="s">
        <v>151</v>
      </c>
      <c r="E843" s="188" t="s">
        <v>1380</v>
      </c>
      <c r="F843" s="189" t="s">
        <v>1381</v>
      </c>
      <c r="G843" s="190" t="s">
        <v>1361</v>
      </c>
      <c r="H843" s="191">
        <v>1</v>
      </c>
      <c r="I843" s="192"/>
      <c r="J843" s="193">
        <f t="shared" si="100"/>
        <v>0</v>
      </c>
      <c r="K843" s="189" t="s">
        <v>21</v>
      </c>
      <c r="L843" s="60"/>
      <c r="M843" s="194" t="s">
        <v>21</v>
      </c>
      <c r="N843" s="195" t="s">
        <v>41</v>
      </c>
      <c r="O843" s="41"/>
      <c r="P843" s="196">
        <f t="shared" si="101"/>
        <v>0</v>
      </c>
      <c r="Q843" s="196">
        <v>0</v>
      </c>
      <c r="R843" s="196">
        <f t="shared" si="102"/>
        <v>0</v>
      </c>
      <c r="S843" s="196">
        <v>0</v>
      </c>
      <c r="T843" s="197">
        <f t="shared" si="103"/>
        <v>0</v>
      </c>
      <c r="AR843" s="23" t="s">
        <v>156</v>
      </c>
      <c r="AT843" s="23" t="s">
        <v>151</v>
      </c>
      <c r="AU843" s="23" t="s">
        <v>171</v>
      </c>
      <c r="AY843" s="23" t="s">
        <v>149</v>
      </c>
      <c r="BE843" s="198">
        <f t="shared" si="104"/>
        <v>0</v>
      </c>
      <c r="BF843" s="198">
        <f t="shared" si="105"/>
        <v>0</v>
      </c>
      <c r="BG843" s="198">
        <f t="shared" si="106"/>
        <v>0</v>
      </c>
      <c r="BH843" s="198">
        <f t="shared" si="107"/>
        <v>0</v>
      </c>
      <c r="BI843" s="198">
        <f t="shared" si="108"/>
        <v>0</v>
      </c>
      <c r="BJ843" s="23" t="s">
        <v>75</v>
      </c>
      <c r="BK843" s="198">
        <f t="shared" si="109"/>
        <v>0</v>
      </c>
      <c r="BL843" s="23" t="s">
        <v>156</v>
      </c>
      <c r="BM843" s="23" t="s">
        <v>1382</v>
      </c>
    </row>
    <row r="844" spans="2:65" s="1" customFormat="1" ht="22.5" customHeight="1">
      <c r="B844" s="40"/>
      <c r="C844" s="187" t="s">
        <v>1383</v>
      </c>
      <c r="D844" s="187" t="s">
        <v>151</v>
      </c>
      <c r="E844" s="188" t="s">
        <v>1384</v>
      </c>
      <c r="F844" s="189" t="s">
        <v>1385</v>
      </c>
      <c r="G844" s="190" t="s">
        <v>1361</v>
      </c>
      <c r="H844" s="191">
        <v>1</v>
      </c>
      <c r="I844" s="192"/>
      <c r="J844" s="193">
        <f t="shared" si="100"/>
        <v>0</v>
      </c>
      <c r="K844" s="189" t="s">
        <v>21</v>
      </c>
      <c r="L844" s="60"/>
      <c r="M844" s="194" t="s">
        <v>21</v>
      </c>
      <c r="N844" s="195" t="s">
        <v>41</v>
      </c>
      <c r="O844" s="41"/>
      <c r="P844" s="196">
        <f t="shared" si="101"/>
        <v>0</v>
      </c>
      <c r="Q844" s="196">
        <v>0</v>
      </c>
      <c r="R844" s="196">
        <f t="shared" si="102"/>
        <v>0</v>
      </c>
      <c r="S844" s="196">
        <v>0</v>
      </c>
      <c r="T844" s="197">
        <f t="shared" si="103"/>
        <v>0</v>
      </c>
      <c r="AR844" s="23" t="s">
        <v>156</v>
      </c>
      <c r="AT844" s="23" t="s">
        <v>151</v>
      </c>
      <c r="AU844" s="23" t="s">
        <v>171</v>
      </c>
      <c r="AY844" s="23" t="s">
        <v>149</v>
      </c>
      <c r="BE844" s="198">
        <f t="shared" si="104"/>
        <v>0</v>
      </c>
      <c r="BF844" s="198">
        <f t="shared" si="105"/>
        <v>0</v>
      </c>
      <c r="BG844" s="198">
        <f t="shared" si="106"/>
        <v>0</v>
      </c>
      <c r="BH844" s="198">
        <f t="shared" si="107"/>
        <v>0</v>
      </c>
      <c r="BI844" s="198">
        <f t="shared" si="108"/>
        <v>0</v>
      </c>
      <c r="BJ844" s="23" t="s">
        <v>75</v>
      </c>
      <c r="BK844" s="198">
        <f t="shared" si="109"/>
        <v>0</v>
      </c>
      <c r="BL844" s="23" t="s">
        <v>156</v>
      </c>
      <c r="BM844" s="23" t="s">
        <v>1386</v>
      </c>
    </row>
    <row r="845" spans="2:65" s="1" customFormat="1" ht="22.5" customHeight="1">
      <c r="B845" s="40"/>
      <c r="C845" s="187" t="s">
        <v>1387</v>
      </c>
      <c r="D845" s="187" t="s">
        <v>151</v>
      </c>
      <c r="E845" s="188" t="s">
        <v>1388</v>
      </c>
      <c r="F845" s="189" t="s">
        <v>1389</v>
      </c>
      <c r="G845" s="190" t="s">
        <v>1361</v>
      </c>
      <c r="H845" s="191">
        <v>1</v>
      </c>
      <c r="I845" s="192"/>
      <c r="J845" s="193">
        <f t="shared" si="100"/>
        <v>0</v>
      </c>
      <c r="K845" s="189" t="s">
        <v>21</v>
      </c>
      <c r="L845" s="60"/>
      <c r="M845" s="194" t="s">
        <v>21</v>
      </c>
      <c r="N845" s="195" t="s">
        <v>41</v>
      </c>
      <c r="O845" s="41"/>
      <c r="P845" s="196">
        <f t="shared" si="101"/>
        <v>0</v>
      </c>
      <c r="Q845" s="196">
        <v>0</v>
      </c>
      <c r="R845" s="196">
        <f t="shared" si="102"/>
        <v>0</v>
      </c>
      <c r="S845" s="196">
        <v>0</v>
      </c>
      <c r="T845" s="197">
        <f t="shared" si="103"/>
        <v>0</v>
      </c>
      <c r="AR845" s="23" t="s">
        <v>156</v>
      </c>
      <c r="AT845" s="23" t="s">
        <v>151</v>
      </c>
      <c r="AU845" s="23" t="s">
        <v>171</v>
      </c>
      <c r="AY845" s="23" t="s">
        <v>149</v>
      </c>
      <c r="BE845" s="198">
        <f t="shared" si="104"/>
        <v>0</v>
      </c>
      <c r="BF845" s="198">
        <f t="shared" si="105"/>
        <v>0</v>
      </c>
      <c r="BG845" s="198">
        <f t="shared" si="106"/>
        <v>0</v>
      </c>
      <c r="BH845" s="198">
        <f t="shared" si="107"/>
        <v>0</v>
      </c>
      <c r="BI845" s="198">
        <f t="shared" si="108"/>
        <v>0</v>
      </c>
      <c r="BJ845" s="23" t="s">
        <v>75</v>
      </c>
      <c r="BK845" s="198">
        <f t="shared" si="109"/>
        <v>0</v>
      </c>
      <c r="BL845" s="23" t="s">
        <v>156</v>
      </c>
      <c r="BM845" s="23" t="s">
        <v>1390</v>
      </c>
    </row>
    <row r="846" spans="2:65" s="1" customFormat="1" ht="22.5" customHeight="1">
      <c r="B846" s="40"/>
      <c r="C846" s="187" t="s">
        <v>1391</v>
      </c>
      <c r="D846" s="187" t="s">
        <v>151</v>
      </c>
      <c r="E846" s="188" t="s">
        <v>1392</v>
      </c>
      <c r="F846" s="189" t="s">
        <v>1393</v>
      </c>
      <c r="G846" s="190" t="s">
        <v>1361</v>
      </c>
      <c r="H846" s="191">
        <v>1</v>
      </c>
      <c r="I846" s="192"/>
      <c r="J846" s="193">
        <f t="shared" si="100"/>
        <v>0</v>
      </c>
      <c r="K846" s="189" t="s">
        <v>21</v>
      </c>
      <c r="L846" s="60"/>
      <c r="M846" s="194" t="s">
        <v>21</v>
      </c>
      <c r="N846" s="195" t="s">
        <v>41</v>
      </c>
      <c r="O846" s="41"/>
      <c r="P846" s="196">
        <f t="shared" si="101"/>
        <v>0</v>
      </c>
      <c r="Q846" s="196">
        <v>0</v>
      </c>
      <c r="R846" s="196">
        <f t="shared" si="102"/>
        <v>0</v>
      </c>
      <c r="S846" s="196">
        <v>0</v>
      </c>
      <c r="T846" s="197">
        <f t="shared" si="103"/>
        <v>0</v>
      </c>
      <c r="AR846" s="23" t="s">
        <v>156</v>
      </c>
      <c r="AT846" s="23" t="s">
        <v>151</v>
      </c>
      <c r="AU846" s="23" t="s">
        <v>171</v>
      </c>
      <c r="AY846" s="23" t="s">
        <v>149</v>
      </c>
      <c r="BE846" s="198">
        <f t="shared" si="104"/>
        <v>0</v>
      </c>
      <c r="BF846" s="198">
        <f t="shared" si="105"/>
        <v>0</v>
      </c>
      <c r="BG846" s="198">
        <f t="shared" si="106"/>
        <v>0</v>
      </c>
      <c r="BH846" s="198">
        <f t="shared" si="107"/>
        <v>0</v>
      </c>
      <c r="BI846" s="198">
        <f t="shared" si="108"/>
        <v>0</v>
      </c>
      <c r="BJ846" s="23" t="s">
        <v>75</v>
      </c>
      <c r="BK846" s="198">
        <f t="shared" si="109"/>
        <v>0</v>
      </c>
      <c r="BL846" s="23" t="s">
        <v>156</v>
      </c>
      <c r="BM846" s="23" t="s">
        <v>1394</v>
      </c>
    </row>
    <row r="847" spans="2:65" s="1" customFormat="1" ht="27">
      <c r="B847" s="40"/>
      <c r="C847" s="62"/>
      <c r="D847" s="224" t="s">
        <v>404</v>
      </c>
      <c r="E847" s="62"/>
      <c r="F847" s="253" t="s">
        <v>1395</v>
      </c>
      <c r="G847" s="62"/>
      <c r="H847" s="62"/>
      <c r="I847" s="157"/>
      <c r="J847" s="62"/>
      <c r="K847" s="62"/>
      <c r="L847" s="60"/>
      <c r="M847" s="251"/>
      <c r="N847" s="41"/>
      <c r="O847" s="41"/>
      <c r="P847" s="41"/>
      <c r="Q847" s="41"/>
      <c r="R847" s="41"/>
      <c r="S847" s="41"/>
      <c r="T847" s="77"/>
      <c r="AT847" s="23" t="s">
        <v>404</v>
      </c>
      <c r="AU847" s="23" t="s">
        <v>171</v>
      </c>
    </row>
    <row r="848" spans="2:65" s="1" customFormat="1" ht="22.5" customHeight="1">
      <c r="B848" s="40"/>
      <c r="C848" s="187" t="s">
        <v>1396</v>
      </c>
      <c r="D848" s="187" t="s">
        <v>151</v>
      </c>
      <c r="E848" s="188" t="s">
        <v>1397</v>
      </c>
      <c r="F848" s="189" t="s">
        <v>1398</v>
      </c>
      <c r="G848" s="190" t="s">
        <v>261</v>
      </c>
      <c r="H848" s="191">
        <v>18</v>
      </c>
      <c r="I848" s="192"/>
      <c r="J848" s="193">
        <f>ROUND(I848*H848,2)</f>
        <v>0</v>
      </c>
      <c r="K848" s="189" t="s">
        <v>21</v>
      </c>
      <c r="L848" s="60"/>
      <c r="M848" s="194" t="s">
        <v>21</v>
      </c>
      <c r="N848" s="195" t="s">
        <v>41</v>
      </c>
      <c r="O848" s="41"/>
      <c r="P848" s="196">
        <f>O848*H848</f>
        <v>0</v>
      </c>
      <c r="Q848" s="196">
        <v>1.6000000000000001E-4</v>
      </c>
      <c r="R848" s="196">
        <f>Q848*H848</f>
        <v>2.8800000000000002E-3</v>
      </c>
      <c r="S848" s="196">
        <v>0</v>
      </c>
      <c r="T848" s="197">
        <f>S848*H848</f>
        <v>0</v>
      </c>
      <c r="AR848" s="23" t="s">
        <v>156</v>
      </c>
      <c r="AT848" s="23" t="s">
        <v>151</v>
      </c>
      <c r="AU848" s="23" t="s">
        <v>171</v>
      </c>
      <c r="AY848" s="23" t="s">
        <v>149</v>
      </c>
      <c r="BE848" s="198">
        <f>IF(N848="základní",J848,0)</f>
        <v>0</v>
      </c>
      <c r="BF848" s="198">
        <f>IF(N848="snížená",J848,0)</f>
        <v>0</v>
      </c>
      <c r="BG848" s="198">
        <f>IF(N848="zákl. přenesená",J848,0)</f>
        <v>0</v>
      </c>
      <c r="BH848" s="198">
        <f>IF(N848="sníž. přenesená",J848,0)</f>
        <v>0</v>
      </c>
      <c r="BI848" s="198">
        <f>IF(N848="nulová",J848,0)</f>
        <v>0</v>
      </c>
      <c r="BJ848" s="23" t="s">
        <v>75</v>
      </c>
      <c r="BK848" s="198">
        <f>ROUND(I848*H848,2)</f>
        <v>0</v>
      </c>
      <c r="BL848" s="23" t="s">
        <v>156</v>
      </c>
      <c r="BM848" s="23" t="s">
        <v>1399</v>
      </c>
    </row>
    <row r="849" spans="2:65" s="1" customFormat="1" ht="22.5" customHeight="1">
      <c r="B849" s="40"/>
      <c r="C849" s="187" t="s">
        <v>1400</v>
      </c>
      <c r="D849" s="187" t="s">
        <v>151</v>
      </c>
      <c r="E849" s="188" t="s">
        <v>1401</v>
      </c>
      <c r="F849" s="189" t="s">
        <v>1402</v>
      </c>
      <c r="G849" s="190" t="s">
        <v>261</v>
      </c>
      <c r="H849" s="191">
        <v>122</v>
      </c>
      <c r="I849" s="192"/>
      <c r="J849" s="193">
        <f>ROUND(I849*H849,2)</f>
        <v>0</v>
      </c>
      <c r="K849" s="189" t="s">
        <v>21</v>
      </c>
      <c r="L849" s="60"/>
      <c r="M849" s="194" t="s">
        <v>21</v>
      </c>
      <c r="N849" s="195" t="s">
        <v>41</v>
      </c>
      <c r="O849" s="41"/>
      <c r="P849" s="196">
        <f>O849*H849</f>
        <v>0</v>
      </c>
      <c r="Q849" s="196">
        <v>0</v>
      </c>
      <c r="R849" s="196">
        <f>Q849*H849</f>
        <v>0</v>
      </c>
      <c r="S849" s="196">
        <v>0</v>
      </c>
      <c r="T849" s="197">
        <f>S849*H849</f>
        <v>0</v>
      </c>
      <c r="AR849" s="23" t="s">
        <v>156</v>
      </c>
      <c r="AT849" s="23" t="s">
        <v>151</v>
      </c>
      <c r="AU849" s="23" t="s">
        <v>171</v>
      </c>
      <c r="AY849" s="23" t="s">
        <v>149</v>
      </c>
      <c r="BE849" s="198">
        <f>IF(N849="základní",J849,0)</f>
        <v>0</v>
      </c>
      <c r="BF849" s="198">
        <f>IF(N849="snížená",J849,0)</f>
        <v>0</v>
      </c>
      <c r="BG849" s="198">
        <f>IF(N849="zákl. přenesená",J849,0)</f>
        <v>0</v>
      </c>
      <c r="BH849" s="198">
        <f>IF(N849="sníž. přenesená",J849,0)</f>
        <v>0</v>
      </c>
      <c r="BI849" s="198">
        <f>IF(N849="nulová",J849,0)</f>
        <v>0</v>
      </c>
      <c r="BJ849" s="23" t="s">
        <v>75</v>
      </c>
      <c r="BK849" s="198">
        <f>ROUND(I849*H849,2)</f>
        <v>0</v>
      </c>
      <c r="BL849" s="23" t="s">
        <v>156</v>
      </c>
      <c r="BM849" s="23" t="s">
        <v>1403</v>
      </c>
    </row>
    <row r="850" spans="2:65" s="1" customFormat="1" ht="22.5" customHeight="1">
      <c r="B850" s="40"/>
      <c r="C850" s="187" t="s">
        <v>1404</v>
      </c>
      <c r="D850" s="187" t="s">
        <v>151</v>
      </c>
      <c r="E850" s="188" t="s">
        <v>1405</v>
      </c>
      <c r="F850" s="189" t="s">
        <v>1406</v>
      </c>
      <c r="G850" s="190" t="s">
        <v>261</v>
      </c>
      <c r="H850" s="191">
        <v>347</v>
      </c>
      <c r="I850" s="192"/>
      <c r="J850" s="193">
        <f>ROUND(I850*H850,2)</f>
        <v>0</v>
      </c>
      <c r="K850" s="189" t="s">
        <v>21</v>
      </c>
      <c r="L850" s="60"/>
      <c r="M850" s="194" t="s">
        <v>21</v>
      </c>
      <c r="N850" s="195" t="s">
        <v>41</v>
      </c>
      <c r="O850" s="41"/>
      <c r="P850" s="196">
        <f>O850*H850</f>
        <v>0</v>
      </c>
      <c r="Q850" s="196">
        <v>1.7000000000000001E-4</v>
      </c>
      <c r="R850" s="196">
        <f>Q850*H850</f>
        <v>5.8990000000000001E-2</v>
      </c>
      <c r="S850" s="196">
        <v>0</v>
      </c>
      <c r="T850" s="197">
        <f>S850*H850</f>
        <v>0</v>
      </c>
      <c r="AR850" s="23" t="s">
        <v>156</v>
      </c>
      <c r="AT850" s="23" t="s">
        <v>151</v>
      </c>
      <c r="AU850" s="23" t="s">
        <v>171</v>
      </c>
      <c r="AY850" s="23" t="s">
        <v>149</v>
      </c>
      <c r="BE850" s="198">
        <f>IF(N850="základní",J850,0)</f>
        <v>0</v>
      </c>
      <c r="BF850" s="198">
        <f>IF(N850="snížená",J850,0)</f>
        <v>0</v>
      </c>
      <c r="BG850" s="198">
        <f>IF(N850="zákl. přenesená",J850,0)</f>
        <v>0</v>
      </c>
      <c r="BH850" s="198">
        <f>IF(N850="sníž. přenesená",J850,0)</f>
        <v>0</v>
      </c>
      <c r="BI850" s="198">
        <f>IF(N850="nulová",J850,0)</f>
        <v>0</v>
      </c>
      <c r="BJ850" s="23" t="s">
        <v>75</v>
      </c>
      <c r="BK850" s="198">
        <f>ROUND(I850*H850,2)</f>
        <v>0</v>
      </c>
      <c r="BL850" s="23" t="s">
        <v>156</v>
      </c>
      <c r="BM850" s="23" t="s">
        <v>1407</v>
      </c>
    </row>
    <row r="851" spans="2:65" s="1" customFormat="1" ht="22.5" customHeight="1">
      <c r="B851" s="40"/>
      <c r="C851" s="187" t="s">
        <v>1408</v>
      </c>
      <c r="D851" s="187" t="s">
        <v>151</v>
      </c>
      <c r="E851" s="188" t="s">
        <v>1409</v>
      </c>
      <c r="F851" s="189" t="s">
        <v>1410</v>
      </c>
      <c r="G851" s="190" t="s">
        <v>261</v>
      </c>
      <c r="H851" s="191">
        <v>366</v>
      </c>
      <c r="I851" s="192"/>
      <c r="J851" s="193">
        <f>ROUND(I851*H851,2)</f>
        <v>0</v>
      </c>
      <c r="K851" s="189" t="s">
        <v>21</v>
      </c>
      <c r="L851" s="60"/>
      <c r="M851" s="194" t="s">
        <v>21</v>
      </c>
      <c r="N851" s="195" t="s">
        <v>41</v>
      </c>
      <c r="O851" s="41"/>
      <c r="P851" s="196">
        <f>O851*H851</f>
        <v>0</v>
      </c>
      <c r="Q851" s="196">
        <v>3.4000000000000002E-4</v>
      </c>
      <c r="R851" s="196">
        <f>Q851*H851</f>
        <v>0.12444000000000001</v>
      </c>
      <c r="S851" s="196">
        <v>0</v>
      </c>
      <c r="T851" s="197">
        <f>S851*H851</f>
        <v>0</v>
      </c>
      <c r="AR851" s="23" t="s">
        <v>156</v>
      </c>
      <c r="AT851" s="23" t="s">
        <v>151</v>
      </c>
      <c r="AU851" s="23" t="s">
        <v>171</v>
      </c>
      <c r="AY851" s="23" t="s">
        <v>149</v>
      </c>
      <c r="BE851" s="198">
        <f>IF(N851="základní",J851,0)</f>
        <v>0</v>
      </c>
      <c r="BF851" s="198">
        <f>IF(N851="snížená",J851,0)</f>
        <v>0</v>
      </c>
      <c r="BG851" s="198">
        <f>IF(N851="zákl. přenesená",J851,0)</f>
        <v>0</v>
      </c>
      <c r="BH851" s="198">
        <f>IF(N851="sníž. přenesená",J851,0)</f>
        <v>0</v>
      </c>
      <c r="BI851" s="198">
        <f>IF(N851="nulová",J851,0)</f>
        <v>0</v>
      </c>
      <c r="BJ851" s="23" t="s">
        <v>75</v>
      </c>
      <c r="BK851" s="198">
        <f>ROUND(I851*H851,2)</f>
        <v>0</v>
      </c>
      <c r="BL851" s="23" t="s">
        <v>156</v>
      </c>
      <c r="BM851" s="23" t="s">
        <v>1411</v>
      </c>
    </row>
    <row r="852" spans="2:65" s="1" customFormat="1" ht="22.5" customHeight="1">
      <c r="B852" s="40"/>
      <c r="C852" s="187" t="s">
        <v>1412</v>
      </c>
      <c r="D852" s="187" t="s">
        <v>151</v>
      </c>
      <c r="E852" s="188" t="s">
        <v>1413</v>
      </c>
      <c r="F852" s="189" t="s">
        <v>1414</v>
      </c>
      <c r="G852" s="190" t="s">
        <v>261</v>
      </c>
      <c r="H852" s="191">
        <v>66</v>
      </c>
      <c r="I852" s="192"/>
      <c r="J852" s="193">
        <f>ROUND(I852*H852,2)</f>
        <v>0</v>
      </c>
      <c r="K852" s="189" t="s">
        <v>21</v>
      </c>
      <c r="L852" s="60"/>
      <c r="M852" s="194" t="s">
        <v>21</v>
      </c>
      <c r="N852" s="195" t="s">
        <v>41</v>
      </c>
      <c r="O852" s="41"/>
      <c r="P852" s="196">
        <f>O852*H852</f>
        <v>0</v>
      </c>
      <c r="Q852" s="196">
        <v>8.9999999999999998E-4</v>
      </c>
      <c r="R852" s="196">
        <f>Q852*H852</f>
        <v>5.9400000000000001E-2</v>
      </c>
      <c r="S852" s="196">
        <v>0</v>
      </c>
      <c r="T852" s="197">
        <f>S852*H852</f>
        <v>0</v>
      </c>
      <c r="AR852" s="23" t="s">
        <v>156</v>
      </c>
      <c r="AT852" s="23" t="s">
        <v>151</v>
      </c>
      <c r="AU852" s="23" t="s">
        <v>171</v>
      </c>
      <c r="AY852" s="23" t="s">
        <v>149</v>
      </c>
      <c r="BE852" s="198">
        <f>IF(N852="základní",J852,0)</f>
        <v>0</v>
      </c>
      <c r="BF852" s="198">
        <f>IF(N852="snížená",J852,0)</f>
        <v>0</v>
      </c>
      <c r="BG852" s="198">
        <f>IF(N852="zákl. přenesená",J852,0)</f>
        <v>0</v>
      </c>
      <c r="BH852" s="198">
        <f>IF(N852="sníž. přenesená",J852,0)</f>
        <v>0</v>
      </c>
      <c r="BI852" s="198">
        <f>IF(N852="nulová",J852,0)</f>
        <v>0</v>
      </c>
      <c r="BJ852" s="23" t="s">
        <v>75</v>
      </c>
      <c r="BK852" s="198">
        <f>ROUND(I852*H852,2)</f>
        <v>0</v>
      </c>
      <c r="BL852" s="23" t="s">
        <v>156</v>
      </c>
      <c r="BM852" s="23" t="s">
        <v>1415</v>
      </c>
    </row>
    <row r="853" spans="2:65" s="1" customFormat="1" ht="27">
      <c r="B853" s="40"/>
      <c r="C853" s="62"/>
      <c r="D853" s="224" t="s">
        <v>404</v>
      </c>
      <c r="E853" s="62"/>
      <c r="F853" s="253" t="s">
        <v>1416</v>
      </c>
      <c r="G853" s="62"/>
      <c r="H853" s="62"/>
      <c r="I853" s="157"/>
      <c r="J853" s="62"/>
      <c r="K853" s="62"/>
      <c r="L853" s="60"/>
      <c r="M853" s="251"/>
      <c r="N853" s="41"/>
      <c r="O853" s="41"/>
      <c r="P853" s="41"/>
      <c r="Q853" s="41"/>
      <c r="R853" s="41"/>
      <c r="S853" s="41"/>
      <c r="T853" s="77"/>
      <c r="AT853" s="23" t="s">
        <v>404</v>
      </c>
      <c r="AU853" s="23" t="s">
        <v>171</v>
      </c>
    </row>
    <row r="854" spans="2:65" s="1" customFormat="1" ht="22.5" customHeight="1">
      <c r="B854" s="40"/>
      <c r="C854" s="187" t="s">
        <v>1417</v>
      </c>
      <c r="D854" s="187" t="s">
        <v>151</v>
      </c>
      <c r="E854" s="188" t="s">
        <v>1418</v>
      </c>
      <c r="F854" s="189" t="s">
        <v>1419</v>
      </c>
      <c r="G854" s="190" t="s">
        <v>261</v>
      </c>
      <c r="H854" s="191">
        <v>52</v>
      </c>
      <c r="I854" s="192"/>
      <c r="J854" s="193">
        <f>ROUND(I854*H854,2)</f>
        <v>0</v>
      </c>
      <c r="K854" s="189" t="s">
        <v>21</v>
      </c>
      <c r="L854" s="60"/>
      <c r="M854" s="194" t="s">
        <v>21</v>
      </c>
      <c r="N854" s="195" t="s">
        <v>41</v>
      </c>
      <c r="O854" s="41"/>
      <c r="P854" s="196">
        <f>O854*H854</f>
        <v>0</v>
      </c>
      <c r="Q854" s="196">
        <v>0</v>
      </c>
      <c r="R854" s="196">
        <f>Q854*H854</f>
        <v>0</v>
      </c>
      <c r="S854" s="196">
        <v>0</v>
      </c>
      <c r="T854" s="197">
        <f>S854*H854</f>
        <v>0</v>
      </c>
      <c r="AR854" s="23" t="s">
        <v>156</v>
      </c>
      <c r="AT854" s="23" t="s">
        <v>151</v>
      </c>
      <c r="AU854" s="23" t="s">
        <v>171</v>
      </c>
      <c r="AY854" s="23" t="s">
        <v>149</v>
      </c>
      <c r="BE854" s="198">
        <f>IF(N854="základní",J854,0)</f>
        <v>0</v>
      </c>
      <c r="BF854" s="198">
        <f>IF(N854="snížená",J854,0)</f>
        <v>0</v>
      </c>
      <c r="BG854" s="198">
        <f>IF(N854="zákl. přenesená",J854,0)</f>
        <v>0</v>
      </c>
      <c r="BH854" s="198">
        <f>IF(N854="sníž. přenesená",J854,0)</f>
        <v>0</v>
      </c>
      <c r="BI854" s="198">
        <f>IF(N854="nulová",J854,0)</f>
        <v>0</v>
      </c>
      <c r="BJ854" s="23" t="s">
        <v>75</v>
      </c>
      <c r="BK854" s="198">
        <f>ROUND(I854*H854,2)</f>
        <v>0</v>
      </c>
      <c r="BL854" s="23" t="s">
        <v>156</v>
      </c>
      <c r="BM854" s="23" t="s">
        <v>1420</v>
      </c>
    </row>
    <row r="855" spans="2:65" s="10" customFormat="1" ht="22.35" customHeight="1">
      <c r="B855" s="170"/>
      <c r="C855" s="171"/>
      <c r="D855" s="184" t="s">
        <v>69</v>
      </c>
      <c r="E855" s="185" t="s">
        <v>1421</v>
      </c>
      <c r="F855" s="185" t="s">
        <v>1422</v>
      </c>
      <c r="G855" s="171"/>
      <c r="H855" s="171"/>
      <c r="I855" s="174"/>
      <c r="J855" s="186">
        <f>BK855</f>
        <v>0</v>
      </c>
      <c r="K855" s="171"/>
      <c r="L855" s="176"/>
      <c r="M855" s="177"/>
      <c r="N855" s="178"/>
      <c r="O855" s="178"/>
      <c r="P855" s="179">
        <f>SUM(P856:P868)</f>
        <v>0</v>
      </c>
      <c r="Q855" s="178"/>
      <c r="R855" s="179">
        <f>SUM(R856:R868)</f>
        <v>0</v>
      </c>
      <c r="S855" s="178"/>
      <c r="T855" s="180">
        <f>SUM(T856:T868)</f>
        <v>0</v>
      </c>
      <c r="AR855" s="181" t="s">
        <v>82</v>
      </c>
      <c r="AT855" s="182" t="s">
        <v>69</v>
      </c>
      <c r="AU855" s="182" t="s">
        <v>82</v>
      </c>
      <c r="AY855" s="181" t="s">
        <v>149</v>
      </c>
      <c r="BK855" s="183">
        <f>SUM(BK856:BK868)</f>
        <v>0</v>
      </c>
    </row>
    <row r="856" spans="2:65" s="1" customFormat="1" ht="22.5" customHeight="1">
      <c r="B856" s="40"/>
      <c r="C856" s="187" t="s">
        <v>1423</v>
      </c>
      <c r="D856" s="187" t="s">
        <v>151</v>
      </c>
      <c r="E856" s="188" t="s">
        <v>1424</v>
      </c>
      <c r="F856" s="189" t="s">
        <v>1425</v>
      </c>
      <c r="G856" s="190" t="s">
        <v>1299</v>
      </c>
      <c r="H856" s="191">
        <v>4</v>
      </c>
      <c r="I856" s="192"/>
      <c r="J856" s="193">
        <f t="shared" ref="J856:J867" si="110">ROUND(I856*H856,2)</f>
        <v>0</v>
      </c>
      <c r="K856" s="189" t="s">
        <v>21</v>
      </c>
      <c r="L856" s="60"/>
      <c r="M856" s="194" t="s">
        <v>21</v>
      </c>
      <c r="N856" s="195" t="s">
        <v>41</v>
      </c>
      <c r="O856" s="41"/>
      <c r="P856" s="196">
        <f t="shared" ref="P856:P867" si="111">O856*H856</f>
        <v>0</v>
      </c>
      <c r="Q856" s="196">
        <v>0</v>
      </c>
      <c r="R856" s="196">
        <f t="shared" ref="R856:R867" si="112">Q856*H856</f>
        <v>0</v>
      </c>
      <c r="S856" s="196">
        <v>0</v>
      </c>
      <c r="T856" s="197">
        <f t="shared" ref="T856:T867" si="113">S856*H856</f>
        <v>0</v>
      </c>
      <c r="AR856" s="23" t="s">
        <v>156</v>
      </c>
      <c r="AT856" s="23" t="s">
        <v>151</v>
      </c>
      <c r="AU856" s="23" t="s">
        <v>171</v>
      </c>
      <c r="AY856" s="23" t="s">
        <v>149</v>
      </c>
      <c r="BE856" s="198">
        <f t="shared" ref="BE856:BE867" si="114">IF(N856="základní",J856,0)</f>
        <v>0</v>
      </c>
      <c r="BF856" s="198">
        <f t="shared" ref="BF856:BF867" si="115">IF(N856="snížená",J856,0)</f>
        <v>0</v>
      </c>
      <c r="BG856" s="198">
        <f t="shared" ref="BG856:BG867" si="116">IF(N856="zákl. přenesená",J856,0)</f>
        <v>0</v>
      </c>
      <c r="BH856" s="198">
        <f t="shared" ref="BH856:BH867" si="117">IF(N856="sníž. přenesená",J856,0)</f>
        <v>0</v>
      </c>
      <c r="BI856" s="198">
        <f t="shared" ref="BI856:BI867" si="118">IF(N856="nulová",J856,0)</f>
        <v>0</v>
      </c>
      <c r="BJ856" s="23" t="s">
        <v>75</v>
      </c>
      <c r="BK856" s="198">
        <f t="shared" ref="BK856:BK867" si="119">ROUND(I856*H856,2)</f>
        <v>0</v>
      </c>
      <c r="BL856" s="23" t="s">
        <v>156</v>
      </c>
      <c r="BM856" s="23" t="s">
        <v>1426</v>
      </c>
    </row>
    <row r="857" spans="2:65" s="1" customFormat="1" ht="22.5" customHeight="1">
      <c r="B857" s="40"/>
      <c r="C857" s="187" t="s">
        <v>1427</v>
      </c>
      <c r="D857" s="187" t="s">
        <v>151</v>
      </c>
      <c r="E857" s="188" t="s">
        <v>1428</v>
      </c>
      <c r="F857" s="189" t="s">
        <v>1429</v>
      </c>
      <c r="G857" s="190" t="s">
        <v>1299</v>
      </c>
      <c r="H857" s="191">
        <v>1</v>
      </c>
      <c r="I857" s="192"/>
      <c r="J857" s="193">
        <f t="shared" si="110"/>
        <v>0</v>
      </c>
      <c r="K857" s="189" t="s">
        <v>21</v>
      </c>
      <c r="L857" s="60"/>
      <c r="M857" s="194" t="s">
        <v>21</v>
      </c>
      <c r="N857" s="195" t="s">
        <v>41</v>
      </c>
      <c r="O857" s="41"/>
      <c r="P857" s="196">
        <f t="shared" si="111"/>
        <v>0</v>
      </c>
      <c r="Q857" s="196">
        <v>0</v>
      </c>
      <c r="R857" s="196">
        <f t="shared" si="112"/>
        <v>0</v>
      </c>
      <c r="S857" s="196">
        <v>0</v>
      </c>
      <c r="T857" s="197">
        <f t="shared" si="113"/>
        <v>0</v>
      </c>
      <c r="AR857" s="23" t="s">
        <v>156</v>
      </c>
      <c r="AT857" s="23" t="s">
        <v>151</v>
      </c>
      <c r="AU857" s="23" t="s">
        <v>171</v>
      </c>
      <c r="AY857" s="23" t="s">
        <v>149</v>
      </c>
      <c r="BE857" s="198">
        <f t="shared" si="114"/>
        <v>0</v>
      </c>
      <c r="BF857" s="198">
        <f t="shared" si="115"/>
        <v>0</v>
      </c>
      <c r="BG857" s="198">
        <f t="shared" si="116"/>
        <v>0</v>
      </c>
      <c r="BH857" s="198">
        <f t="shared" si="117"/>
        <v>0</v>
      </c>
      <c r="BI857" s="198">
        <f t="shared" si="118"/>
        <v>0</v>
      </c>
      <c r="BJ857" s="23" t="s">
        <v>75</v>
      </c>
      <c r="BK857" s="198">
        <f t="shared" si="119"/>
        <v>0</v>
      </c>
      <c r="BL857" s="23" t="s">
        <v>156</v>
      </c>
      <c r="BM857" s="23" t="s">
        <v>1430</v>
      </c>
    </row>
    <row r="858" spans="2:65" s="1" customFormat="1" ht="22.5" customHeight="1">
      <c r="B858" s="40"/>
      <c r="C858" s="187" t="s">
        <v>1431</v>
      </c>
      <c r="D858" s="187" t="s">
        <v>151</v>
      </c>
      <c r="E858" s="188" t="s">
        <v>1432</v>
      </c>
      <c r="F858" s="189" t="s">
        <v>1433</v>
      </c>
      <c r="G858" s="190" t="s">
        <v>1299</v>
      </c>
      <c r="H858" s="191">
        <v>2</v>
      </c>
      <c r="I858" s="192"/>
      <c r="J858" s="193">
        <f t="shared" si="110"/>
        <v>0</v>
      </c>
      <c r="K858" s="189" t="s">
        <v>21</v>
      </c>
      <c r="L858" s="60"/>
      <c r="M858" s="194" t="s">
        <v>21</v>
      </c>
      <c r="N858" s="195" t="s">
        <v>41</v>
      </c>
      <c r="O858" s="41"/>
      <c r="P858" s="196">
        <f t="shared" si="111"/>
        <v>0</v>
      </c>
      <c r="Q858" s="196">
        <v>0</v>
      </c>
      <c r="R858" s="196">
        <f t="shared" si="112"/>
        <v>0</v>
      </c>
      <c r="S858" s="196">
        <v>0</v>
      </c>
      <c r="T858" s="197">
        <f t="shared" si="113"/>
        <v>0</v>
      </c>
      <c r="AR858" s="23" t="s">
        <v>156</v>
      </c>
      <c r="AT858" s="23" t="s">
        <v>151</v>
      </c>
      <c r="AU858" s="23" t="s">
        <v>171</v>
      </c>
      <c r="AY858" s="23" t="s">
        <v>149</v>
      </c>
      <c r="BE858" s="198">
        <f t="shared" si="114"/>
        <v>0</v>
      </c>
      <c r="BF858" s="198">
        <f t="shared" si="115"/>
        <v>0</v>
      </c>
      <c r="BG858" s="198">
        <f t="shared" si="116"/>
        <v>0</v>
      </c>
      <c r="BH858" s="198">
        <f t="shared" si="117"/>
        <v>0</v>
      </c>
      <c r="BI858" s="198">
        <f t="shared" si="118"/>
        <v>0</v>
      </c>
      <c r="BJ858" s="23" t="s">
        <v>75</v>
      </c>
      <c r="BK858" s="198">
        <f t="shared" si="119"/>
        <v>0</v>
      </c>
      <c r="BL858" s="23" t="s">
        <v>156</v>
      </c>
      <c r="BM858" s="23" t="s">
        <v>1434</v>
      </c>
    </row>
    <row r="859" spans="2:65" s="1" customFormat="1" ht="22.5" customHeight="1">
      <c r="B859" s="40"/>
      <c r="C859" s="187" t="s">
        <v>1435</v>
      </c>
      <c r="D859" s="187" t="s">
        <v>151</v>
      </c>
      <c r="E859" s="188" t="s">
        <v>1436</v>
      </c>
      <c r="F859" s="189" t="s">
        <v>1437</v>
      </c>
      <c r="G859" s="190" t="s">
        <v>1299</v>
      </c>
      <c r="H859" s="191">
        <v>2</v>
      </c>
      <c r="I859" s="192"/>
      <c r="J859" s="193">
        <f t="shared" si="110"/>
        <v>0</v>
      </c>
      <c r="K859" s="189" t="s">
        <v>21</v>
      </c>
      <c r="L859" s="60"/>
      <c r="M859" s="194" t="s">
        <v>21</v>
      </c>
      <c r="N859" s="195" t="s">
        <v>41</v>
      </c>
      <c r="O859" s="41"/>
      <c r="P859" s="196">
        <f t="shared" si="111"/>
        <v>0</v>
      </c>
      <c r="Q859" s="196">
        <v>0</v>
      </c>
      <c r="R859" s="196">
        <f t="shared" si="112"/>
        <v>0</v>
      </c>
      <c r="S859" s="196">
        <v>0</v>
      </c>
      <c r="T859" s="197">
        <f t="shared" si="113"/>
        <v>0</v>
      </c>
      <c r="AR859" s="23" t="s">
        <v>156</v>
      </c>
      <c r="AT859" s="23" t="s">
        <v>151</v>
      </c>
      <c r="AU859" s="23" t="s">
        <v>171</v>
      </c>
      <c r="AY859" s="23" t="s">
        <v>149</v>
      </c>
      <c r="BE859" s="198">
        <f t="shared" si="114"/>
        <v>0</v>
      </c>
      <c r="BF859" s="198">
        <f t="shared" si="115"/>
        <v>0</v>
      </c>
      <c r="BG859" s="198">
        <f t="shared" si="116"/>
        <v>0</v>
      </c>
      <c r="BH859" s="198">
        <f t="shared" si="117"/>
        <v>0</v>
      </c>
      <c r="BI859" s="198">
        <f t="shared" si="118"/>
        <v>0</v>
      </c>
      <c r="BJ859" s="23" t="s">
        <v>75</v>
      </c>
      <c r="BK859" s="198">
        <f t="shared" si="119"/>
        <v>0</v>
      </c>
      <c r="BL859" s="23" t="s">
        <v>156</v>
      </c>
      <c r="BM859" s="23" t="s">
        <v>1438</v>
      </c>
    </row>
    <row r="860" spans="2:65" s="1" customFormat="1" ht="22.5" customHeight="1">
      <c r="B860" s="40"/>
      <c r="C860" s="187" t="s">
        <v>1439</v>
      </c>
      <c r="D860" s="187" t="s">
        <v>151</v>
      </c>
      <c r="E860" s="188" t="s">
        <v>1440</v>
      </c>
      <c r="F860" s="189" t="s">
        <v>1441</v>
      </c>
      <c r="G860" s="190" t="s">
        <v>1299</v>
      </c>
      <c r="H860" s="191">
        <v>2</v>
      </c>
      <c r="I860" s="192"/>
      <c r="J860" s="193">
        <f t="shared" si="110"/>
        <v>0</v>
      </c>
      <c r="K860" s="189" t="s">
        <v>21</v>
      </c>
      <c r="L860" s="60"/>
      <c r="M860" s="194" t="s">
        <v>21</v>
      </c>
      <c r="N860" s="195" t="s">
        <v>41</v>
      </c>
      <c r="O860" s="41"/>
      <c r="P860" s="196">
        <f t="shared" si="111"/>
        <v>0</v>
      </c>
      <c r="Q860" s="196">
        <v>0</v>
      </c>
      <c r="R860" s="196">
        <f t="shared" si="112"/>
        <v>0</v>
      </c>
      <c r="S860" s="196">
        <v>0</v>
      </c>
      <c r="T860" s="197">
        <f t="shared" si="113"/>
        <v>0</v>
      </c>
      <c r="AR860" s="23" t="s">
        <v>156</v>
      </c>
      <c r="AT860" s="23" t="s">
        <v>151</v>
      </c>
      <c r="AU860" s="23" t="s">
        <v>171</v>
      </c>
      <c r="AY860" s="23" t="s">
        <v>149</v>
      </c>
      <c r="BE860" s="198">
        <f t="shared" si="114"/>
        <v>0</v>
      </c>
      <c r="BF860" s="198">
        <f t="shared" si="115"/>
        <v>0</v>
      </c>
      <c r="BG860" s="198">
        <f t="shared" si="116"/>
        <v>0</v>
      </c>
      <c r="BH860" s="198">
        <f t="shared" si="117"/>
        <v>0</v>
      </c>
      <c r="BI860" s="198">
        <f t="shared" si="118"/>
        <v>0</v>
      </c>
      <c r="BJ860" s="23" t="s">
        <v>75</v>
      </c>
      <c r="BK860" s="198">
        <f t="shared" si="119"/>
        <v>0</v>
      </c>
      <c r="BL860" s="23" t="s">
        <v>156</v>
      </c>
      <c r="BM860" s="23" t="s">
        <v>1442</v>
      </c>
    </row>
    <row r="861" spans="2:65" s="1" customFormat="1" ht="22.5" customHeight="1">
      <c r="B861" s="40"/>
      <c r="C861" s="187" t="s">
        <v>1443</v>
      </c>
      <c r="D861" s="187" t="s">
        <v>151</v>
      </c>
      <c r="E861" s="188" t="s">
        <v>1444</v>
      </c>
      <c r="F861" s="189" t="s">
        <v>1445</v>
      </c>
      <c r="G861" s="190" t="s">
        <v>1299</v>
      </c>
      <c r="H861" s="191">
        <v>4</v>
      </c>
      <c r="I861" s="192"/>
      <c r="J861" s="193">
        <f t="shared" si="110"/>
        <v>0</v>
      </c>
      <c r="K861" s="189" t="s">
        <v>21</v>
      </c>
      <c r="L861" s="60"/>
      <c r="M861" s="194" t="s">
        <v>21</v>
      </c>
      <c r="N861" s="195" t="s">
        <v>41</v>
      </c>
      <c r="O861" s="41"/>
      <c r="P861" s="196">
        <f t="shared" si="111"/>
        <v>0</v>
      </c>
      <c r="Q861" s="196">
        <v>0</v>
      </c>
      <c r="R861" s="196">
        <f t="shared" si="112"/>
        <v>0</v>
      </c>
      <c r="S861" s="196">
        <v>0</v>
      </c>
      <c r="T861" s="197">
        <f t="shared" si="113"/>
        <v>0</v>
      </c>
      <c r="AR861" s="23" t="s">
        <v>156</v>
      </c>
      <c r="AT861" s="23" t="s">
        <v>151</v>
      </c>
      <c r="AU861" s="23" t="s">
        <v>171</v>
      </c>
      <c r="AY861" s="23" t="s">
        <v>149</v>
      </c>
      <c r="BE861" s="198">
        <f t="shared" si="114"/>
        <v>0</v>
      </c>
      <c r="BF861" s="198">
        <f t="shared" si="115"/>
        <v>0</v>
      </c>
      <c r="BG861" s="198">
        <f t="shared" si="116"/>
        <v>0</v>
      </c>
      <c r="BH861" s="198">
        <f t="shared" si="117"/>
        <v>0</v>
      </c>
      <c r="BI861" s="198">
        <f t="shared" si="118"/>
        <v>0</v>
      </c>
      <c r="BJ861" s="23" t="s">
        <v>75</v>
      </c>
      <c r="BK861" s="198">
        <f t="shared" si="119"/>
        <v>0</v>
      </c>
      <c r="BL861" s="23" t="s">
        <v>156</v>
      </c>
      <c r="BM861" s="23" t="s">
        <v>1446</v>
      </c>
    </row>
    <row r="862" spans="2:65" s="1" customFormat="1" ht="22.5" customHeight="1">
      <c r="B862" s="40"/>
      <c r="C862" s="187" t="s">
        <v>1447</v>
      </c>
      <c r="D862" s="187" t="s">
        <v>151</v>
      </c>
      <c r="E862" s="188" t="s">
        <v>1448</v>
      </c>
      <c r="F862" s="189" t="s">
        <v>1449</v>
      </c>
      <c r="G862" s="190" t="s">
        <v>1299</v>
      </c>
      <c r="H862" s="191">
        <v>18</v>
      </c>
      <c r="I862" s="192"/>
      <c r="J862" s="193">
        <f t="shared" si="110"/>
        <v>0</v>
      </c>
      <c r="K862" s="189" t="s">
        <v>21</v>
      </c>
      <c r="L862" s="60"/>
      <c r="M862" s="194" t="s">
        <v>21</v>
      </c>
      <c r="N862" s="195" t="s">
        <v>41</v>
      </c>
      <c r="O862" s="41"/>
      <c r="P862" s="196">
        <f t="shared" si="111"/>
        <v>0</v>
      </c>
      <c r="Q862" s="196">
        <v>0</v>
      </c>
      <c r="R862" s="196">
        <f t="shared" si="112"/>
        <v>0</v>
      </c>
      <c r="S862" s="196">
        <v>0</v>
      </c>
      <c r="T862" s="197">
        <f t="shared" si="113"/>
        <v>0</v>
      </c>
      <c r="AR862" s="23" t="s">
        <v>156</v>
      </c>
      <c r="AT862" s="23" t="s">
        <v>151</v>
      </c>
      <c r="AU862" s="23" t="s">
        <v>171</v>
      </c>
      <c r="AY862" s="23" t="s">
        <v>149</v>
      </c>
      <c r="BE862" s="198">
        <f t="shared" si="114"/>
        <v>0</v>
      </c>
      <c r="BF862" s="198">
        <f t="shared" si="115"/>
        <v>0</v>
      </c>
      <c r="BG862" s="198">
        <f t="shared" si="116"/>
        <v>0</v>
      </c>
      <c r="BH862" s="198">
        <f t="shared" si="117"/>
        <v>0</v>
      </c>
      <c r="BI862" s="198">
        <f t="shared" si="118"/>
        <v>0</v>
      </c>
      <c r="BJ862" s="23" t="s">
        <v>75</v>
      </c>
      <c r="BK862" s="198">
        <f t="shared" si="119"/>
        <v>0</v>
      </c>
      <c r="BL862" s="23" t="s">
        <v>156</v>
      </c>
      <c r="BM862" s="23" t="s">
        <v>1450</v>
      </c>
    </row>
    <row r="863" spans="2:65" s="1" customFormat="1" ht="22.5" customHeight="1">
      <c r="B863" s="40"/>
      <c r="C863" s="187" t="s">
        <v>1451</v>
      </c>
      <c r="D863" s="187" t="s">
        <v>151</v>
      </c>
      <c r="E863" s="188" t="s">
        <v>1452</v>
      </c>
      <c r="F863" s="189" t="s">
        <v>1453</v>
      </c>
      <c r="G863" s="190" t="s">
        <v>1299</v>
      </c>
      <c r="H863" s="191">
        <v>7</v>
      </c>
      <c r="I863" s="192"/>
      <c r="J863" s="193">
        <f t="shared" si="110"/>
        <v>0</v>
      </c>
      <c r="K863" s="189" t="s">
        <v>21</v>
      </c>
      <c r="L863" s="60"/>
      <c r="M863" s="194" t="s">
        <v>21</v>
      </c>
      <c r="N863" s="195" t="s">
        <v>41</v>
      </c>
      <c r="O863" s="41"/>
      <c r="P863" s="196">
        <f t="shared" si="111"/>
        <v>0</v>
      </c>
      <c r="Q863" s="196">
        <v>0</v>
      </c>
      <c r="R863" s="196">
        <f t="shared" si="112"/>
        <v>0</v>
      </c>
      <c r="S863" s="196">
        <v>0</v>
      </c>
      <c r="T863" s="197">
        <f t="shared" si="113"/>
        <v>0</v>
      </c>
      <c r="AR863" s="23" t="s">
        <v>156</v>
      </c>
      <c r="AT863" s="23" t="s">
        <v>151</v>
      </c>
      <c r="AU863" s="23" t="s">
        <v>171</v>
      </c>
      <c r="AY863" s="23" t="s">
        <v>149</v>
      </c>
      <c r="BE863" s="198">
        <f t="shared" si="114"/>
        <v>0</v>
      </c>
      <c r="BF863" s="198">
        <f t="shared" si="115"/>
        <v>0</v>
      </c>
      <c r="BG863" s="198">
        <f t="shared" si="116"/>
        <v>0</v>
      </c>
      <c r="BH863" s="198">
        <f t="shared" si="117"/>
        <v>0</v>
      </c>
      <c r="BI863" s="198">
        <f t="shared" si="118"/>
        <v>0</v>
      </c>
      <c r="BJ863" s="23" t="s">
        <v>75</v>
      </c>
      <c r="BK863" s="198">
        <f t="shared" si="119"/>
        <v>0</v>
      </c>
      <c r="BL863" s="23" t="s">
        <v>156</v>
      </c>
      <c r="BM863" s="23" t="s">
        <v>1454</v>
      </c>
    </row>
    <row r="864" spans="2:65" s="1" customFormat="1" ht="22.5" customHeight="1">
      <c r="B864" s="40"/>
      <c r="C864" s="187" t="s">
        <v>1455</v>
      </c>
      <c r="D864" s="187" t="s">
        <v>151</v>
      </c>
      <c r="E864" s="188" t="s">
        <v>1456</v>
      </c>
      <c r="F864" s="189" t="s">
        <v>1457</v>
      </c>
      <c r="G864" s="190" t="s">
        <v>1299</v>
      </c>
      <c r="H864" s="191">
        <v>11</v>
      </c>
      <c r="I864" s="192"/>
      <c r="J864" s="193">
        <f t="shared" si="110"/>
        <v>0</v>
      </c>
      <c r="K864" s="189" t="s">
        <v>21</v>
      </c>
      <c r="L864" s="60"/>
      <c r="M864" s="194" t="s">
        <v>21</v>
      </c>
      <c r="N864" s="195" t="s">
        <v>41</v>
      </c>
      <c r="O864" s="41"/>
      <c r="P864" s="196">
        <f t="shared" si="111"/>
        <v>0</v>
      </c>
      <c r="Q864" s="196">
        <v>0</v>
      </c>
      <c r="R864" s="196">
        <f t="shared" si="112"/>
        <v>0</v>
      </c>
      <c r="S864" s="196">
        <v>0</v>
      </c>
      <c r="T864" s="197">
        <f t="shared" si="113"/>
        <v>0</v>
      </c>
      <c r="AR864" s="23" t="s">
        <v>156</v>
      </c>
      <c r="AT864" s="23" t="s">
        <v>151</v>
      </c>
      <c r="AU864" s="23" t="s">
        <v>171</v>
      </c>
      <c r="AY864" s="23" t="s">
        <v>149</v>
      </c>
      <c r="BE864" s="198">
        <f t="shared" si="114"/>
        <v>0</v>
      </c>
      <c r="BF864" s="198">
        <f t="shared" si="115"/>
        <v>0</v>
      </c>
      <c r="BG864" s="198">
        <f t="shared" si="116"/>
        <v>0</v>
      </c>
      <c r="BH864" s="198">
        <f t="shared" si="117"/>
        <v>0</v>
      </c>
      <c r="BI864" s="198">
        <f t="shared" si="118"/>
        <v>0</v>
      </c>
      <c r="BJ864" s="23" t="s">
        <v>75</v>
      </c>
      <c r="BK864" s="198">
        <f t="shared" si="119"/>
        <v>0</v>
      </c>
      <c r="BL864" s="23" t="s">
        <v>156</v>
      </c>
      <c r="BM864" s="23" t="s">
        <v>1458</v>
      </c>
    </row>
    <row r="865" spans="2:65" s="1" customFormat="1" ht="22.5" customHeight="1">
      <c r="B865" s="40"/>
      <c r="C865" s="187" t="s">
        <v>1459</v>
      </c>
      <c r="D865" s="187" t="s">
        <v>151</v>
      </c>
      <c r="E865" s="188" t="s">
        <v>1460</v>
      </c>
      <c r="F865" s="189" t="s">
        <v>1461</v>
      </c>
      <c r="G865" s="190" t="s">
        <v>1299</v>
      </c>
      <c r="H865" s="191">
        <v>1</v>
      </c>
      <c r="I865" s="192"/>
      <c r="J865" s="193">
        <f t="shared" si="110"/>
        <v>0</v>
      </c>
      <c r="K865" s="189" t="s">
        <v>21</v>
      </c>
      <c r="L865" s="60"/>
      <c r="M865" s="194" t="s">
        <v>21</v>
      </c>
      <c r="N865" s="195" t="s">
        <v>41</v>
      </c>
      <c r="O865" s="41"/>
      <c r="P865" s="196">
        <f t="shared" si="111"/>
        <v>0</v>
      </c>
      <c r="Q865" s="196">
        <v>0</v>
      </c>
      <c r="R865" s="196">
        <f t="shared" si="112"/>
        <v>0</v>
      </c>
      <c r="S865" s="196">
        <v>0</v>
      </c>
      <c r="T865" s="197">
        <f t="shared" si="113"/>
        <v>0</v>
      </c>
      <c r="AR865" s="23" t="s">
        <v>156</v>
      </c>
      <c r="AT865" s="23" t="s">
        <v>151</v>
      </c>
      <c r="AU865" s="23" t="s">
        <v>171</v>
      </c>
      <c r="AY865" s="23" t="s">
        <v>149</v>
      </c>
      <c r="BE865" s="198">
        <f t="shared" si="114"/>
        <v>0</v>
      </c>
      <c r="BF865" s="198">
        <f t="shared" si="115"/>
        <v>0</v>
      </c>
      <c r="BG865" s="198">
        <f t="shared" si="116"/>
        <v>0</v>
      </c>
      <c r="BH865" s="198">
        <f t="shared" si="117"/>
        <v>0</v>
      </c>
      <c r="BI865" s="198">
        <f t="shared" si="118"/>
        <v>0</v>
      </c>
      <c r="BJ865" s="23" t="s">
        <v>75</v>
      </c>
      <c r="BK865" s="198">
        <f t="shared" si="119"/>
        <v>0</v>
      </c>
      <c r="BL865" s="23" t="s">
        <v>156</v>
      </c>
      <c r="BM865" s="23" t="s">
        <v>1462</v>
      </c>
    </row>
    <row r="866" spans="2:65" s="1" customFormat="1" ht="22.5" customHeight="1">
      <c r="B866" s="40"/>
      <c r="C866" s="187" t="s">
        <v>1463</v>
      </c>
      <c r="D866" s="187" t="s">
        <v>151</v>
      </c>
      <c r="E866" s="188" t="s">
        <v>1464</v>
      </c>
      <c r="F866" s="189" t="s">
        <v>1465</v>
      </c>
      <c r="G866" s="190" t="s">
        <v>1299</v>
      </c>
      <c r="H866" s="191">
        <v>3</v>
      </c>
      <c r="I866" s="192"/>
      <c r="J866" s="193">
        <f t="shared" si="110"/>
        <v>0</v>
      </c>
      <c r="K866" s="189" t="s">
        <v>21</v>
      </c>
      <c r="L866" s="60"/>
      <c r="M866" s="194" t="s">
        <v>21</v>
      </c>
      <c r="N866" s="195" t="s">
        <v>41</v>
      </c>
      <c r="O866" s="41"/>
      <c r="P866" s="196">
        <f t="shared" si="111"/>
        <v>0</v>
      </c>
      <c r="Q866" s="196">
        <v>0</v>
      </c>
      <c r="R866" s="196">
        <f t="shared" si="112"/>
        <v>0</v>
      </c>
      <c r="S866" s="196">
        <v>0</v>
      </c>
      <c r="T866" s="197">
        <f t="shared" si="113"/>
        <v>0</v>
      </c>
      <c r="AR866" s="23" t="s">
        <v>156</v>
      </c>
      <c r="AT866" s="23" t="s">
        <v>151</v>
      </c>
      <c r="AU866" s="23" t="s">
        <v>171</v>
      </c>
      <c r="AY866" s="23" t="s">
        <v>149</v>
      </c>
      <c r="BE866" s="198">
        <f t="shared" si="114"/>
        <v>0</v>
      </c>
      <c r="BF866" s="198">
        <f t="shared" si="115"/>
        <v>0</v>
      </c>
      <c r="BG866" s="198">
        <f t="shared" si="116"/>
        <v>0</v>
      </c>
      <c r="BH866" s="198">
        <f t="shared" si="117"/>
        <v>0</v>
      </c>
      <c r="BI866" s="198">
        <f t="shared" si="118"/>
        <v>0</v>
      </c>
      <c r="BJ866" s="23" t="s">
        <v>75</v>
      </c>
      <c r="BK866" s="198">
        <f t="shared" si="119"/>
        <v>0</v>
      </c>
      <c r="BL866" s="23" t="s">
        <v>156</v>
      </c>
      <c r="BM866" s="23" t="s">
        <v>1466</v>
      </c>
    </row>
    <row r="867" spans="2:65" s="1" customFormat="1" ht="22.5" customHeight="1">
      <c r="B867" s="40"/>
      <c r="C867" s="187" t="s">
        <v>1467</v>
      </c>
      <c r="D867" s="187" t="s">
        <v>151</v>
      </c>
      <c r="E867" s="188" t="s">
        <v>1468</v>
      </c>
      <c r="F867" s="189" t="s">
        <v>1469</v>
      </c>
      <c r="G867" s="190" t="s">
        <v>1299</v>
      </c>
      <c r="H867" s="191">
        <v>2</v>
      </c>
      <c r="I867" s="192"/>
      <c r="J867" s="193">
        <f t="shared" si="110"/>
        <v>0</v>
      </c>
      <c r="K867" s="189" t="s">
        <v>21</v>
      </c>
      <c r="L867" s="60"/>
      <c r="M867" s="194" t="s">
        <v>21</v>
      </c>
      <c r="N867" s="195" t="s">
        <v>41</v>
      </c>
      <c r="O867" s="41"/>
      <c r="P867" s="196">
        <f t="shared" si="111"/>
        <v>0</v>
      </c>
      <c r="Q867" s="196">
        <v>0</v>
      </c>
      <c r="R867" s="196">
        <f t="shared" si="112"/>
        <v>0</v>
      </c>
      <c r="S867" s="196">
        <v>0</v>
      </c>
      <c r="T867" s="197">
        <f t="shared" si="113"/>
        <v>0</v>
      </c>
      <c r="AR867" s="23" t="s">
        <v>156</v>
      </c>
      <c r="AT867" s="23" t="s">
        <v>151</v>
      </c>
      <c r="AU867" s="23" t="s">
        <v>171</v>
      </c>
      <c r="AY867" s="23" t="s">
        <v>149</v>
      </c>
      <c r="BE867" s="198">
        <f t="shared" si="114"/>
        <v>0</v>
      </c>
      <c r="BF867" s="198">
        <f t="shared" si="115"/>
        <v>0</v>
      </c>
      <c r="BG867" s="198">
        <f t="shared" si="116"/>
        <v>0</v>
      </c>
      <c r="BH867" s="198">
        <f t="shared" si="117"/>
        <v>0</v>
      </c>
      <c r="BI867" s="198">
        <f t="shared" si="118"/>
        <v>0</v>
      </c>
      <c r="BJ867" s="23" t="s">
        <v>75</v>
      </c>
      <c r="BK867" s="198">
        <f t="shared" si="119"/>
        <v>0</v>
      </c>
      <c r="BL867" s="23" t="s">
        <v>156</v>
      </c>
      <c r="BM867" s="23" t="s">
        <v>1470</v>
      </c>
    </row>
    <row r="868" spans="2:65" s="1" customFormat="1" ht="27">
      <c r="B868" s="40"/>
      <c r="C868" s="62"/>
      <c r="D868" s="201" t="s">
        <v>404</v>
      </c>
      <c r="E868" s="62"/>
      <c r="F868" s="250" t="s">
        <v>1471</v>
      </c>
      <c r="G868" s="62"/>
      <c r="H868" s="62"/>
      <c r="I868" s="157"/>
      <c r="J868" s="62"/>
      <c r="K868" s="62"/>
      <c r="L868" s="60"/>
      <c r="M868" s="251"/>
      <c r="N868" s="41"/>
      <c r="O868" s="41"/>
      <c r="P868" s="41"/>
      <c r="Q868" s="41"/>
      <c r="R868" s="41"/>
      <c r="S868" s="41"/>
      <c r="T868" s="77"/>
      <c r="AT868" s="23" t="s">
        <v>404</v>
      </c>
      <c r="AU868" s="23" t="s">
        <v>171</v>
      </c>
    </row>
    <row r="869" spans="2:65" s="10" customFormat="1" ht="22.35" customHeight="1">
      <c r="B869" s="170"/>
      <c r="C869" s="171"/>
      <c r="D869" s="184" t="s">
        <v>69</v>
      </c>
      <c r="E869" s="185" t="s">
        <v>1472</v>
      </c>
      <c r="F869" s="185" t="s">
        <v>1473</v>
      </c>
      <c r="G869" s="171"/>
      <c r="H869" s="171"/>
      <c r="I869" s="174"/>
      <c r="J869" s="186">
        <f>BK869</f>
        <v>0</v>
      </c>
      <c r="K869" s="171"/>
      <c r="L869" s="176"/>
      <c r="M869" s="177"/>
      <c r="N869" s="178"/>
      <c r="O869" s="178"/>
      <c r="P869" s="179">
        <f>SUM(P870:P892)</f>
        <v>0</v>
      </c>
      <c r="Q869" s="178"/>
      <c r="R869" s="179">
        <f>SUM(R870:R892)</f>
        <v>0</v>
      </c>
      <c r="S869" s="178"/>
      <c r="T869" s="180">
        <f>SUM(T870:T892)</f>
        <v>0</v>
      </c>
      <c r="AR869" s="181" t="s">
        <v>82</v>
      </c>
      <c r="AT869" s="182" t="s">
        <v>69</v>
      </c>
      <c r="AU869" s="182" t="s">
        <v>82</v>
      </c>
      <c r="AY869" s="181" t="s">
        <v>149</v>
      </c>
      <c r="BK869" s="183">
        <f>SUM(BK870:BK892)</f>
        <v>0</v>
      </c>
    </row>
    <row r="870" spans="2:65" s="1" customFormat="1" ht="22.5" customHeight="1">
      <c r="B870" s="40"/>
      <c r="C870" s="187" t="s">
        <v>1474</v>
      </c>
      <c r="D870" s="187" t="s">
        <v>151</v>
      </c>
      <c r="E870" s="188" t="s">
        <v>1475</v>
      </c>
      <c r="F870" s="189" t="s">
        <v>1476</v>
      </c>
      <c r="G870" s="190" t="s">
        <v>21</v>
      </c>
      <c r="H870" s="191">
        <v>32</v>
      </c>
      <c r="I870" s="192"/>
      <c r="J870" s="193">
        <f>ROUND(I870*H870,2)</f>
        <v>0</v>
      </c>
      <c r="K870" s="189" t="s">
        <v>21</v>
      </c>
      <c r="L870" s="60"/>
      <c r="M870" s="194" t="s">
        <v>21</v>
      </c>
      <c r="N870" s="195" t="s">
        <v>41</v>
      </c>
      <c r="O870" s="41"/>
      <c r="P870" s="196">
        <f>O870*H870</f>
        <v>0</v>
      </c>
      <c r="Q870" s="196">
        <v>0</v>
      </c>
      <c r="R870" s="196">
        <f>Q870*H870</f>
        <v>0</v>
      </c>
      <c r="S870" s="196">
        <v>0</v>
      </c>
      <c r="T870" s="197">
        <f>S870*H870</f>
        <v>0</v>
      </c>
      <c r="AR870" s="23" t="s">
        <v>156</v>
      </c>
      <c r="AT870" s="23" t="s">
        <v>151</v>
      </c>
      <c r="AU870" s="23" t="s">
        <v>171</v>
      </c>
      <c r="AY870" s="23" t="s">
        <v>149</v>
      </c>
      <c r="BE870" s="198">
        <f>IF(N870="základní",J870,0)</f>
        <v>0</v>
      </c>
      <c r="BF870" s="198">
        <f>IF(N870="snížená",J870,0)</f>
        <v>0</v>
      </c>
      <c r="BG870" s="198">
        <f>IF(N870="zákl. přenesená",J870,0)</f>
        <v>0</v>
      </c>
      <c r="BH870" s="198">
        <f>IF(N870="sníž. přenesená",J870,0)</f>
        <v>0</v>
      </c>
      <c r="BI870" s="198">
        <f>IF(N870="nulová",J870,0)</f>
        <v>0</v>
      </c>
      <c r="BJ870" s="23" t="s">
        <v>75</v>
      </c>
      <c r="BK870" s="198">
        <f>ROUND(I870*H870,2)</f>
        <v>0</v>
      </c>
      <c r="BL870" s="23" t="s">
        <v>156</v>
      </c>
      <c r="BM870" s="23" t="s">
        <v>1477</v>
      </c>
    </row>
    <row r="871" spans="2:65" s="1" customFormat="1" ht="27">
      <c r="B871" s="40"/>
      <c r="C871" s="62"/>
      <c r="D871" s="224" t="s">
        <v>404</v>
      </c>
      <c r="E871" s="62"/>
      <c r="F871" s="253" t="s">
        <v>1478</v>
      </c>
      <c r="G871" s="62"/>
      <c r="H871" s="62"/>
      <c r="I871" s="157"/>
      <c r="J871" s="62"/>
      <c r="K871" s="62"/>
      <c r="L871" s="60"/>
      <c r="M871" s="251"/>
      <c r="N871" s="41"/>
      <c r="O871" s="41"/>
      <c r="P871" s="41"/>
      <c r="Q871" s="41"/>
      <c r="R871" s="41"/>
      <c r="S871" s="41"/>
      <c r="T871" s="77"/>
      <c r="AT871" s="23" t="s">
        <v>404</v>
      </c>
      <c r="AU871" s="23" t="s">
        <v>171</v>
      </c>
    </row>
    <row r="872" spans="2:65" s="1" customFormat="1" ht="22.5" customHeight="1">
      <c r="B872" s="40"/>
      <c r="C872" s="187" t="s">
        <v>1479</v>
      </c>
      <c r="D872" s="187" t="s">
        <v>151</v>
      </c>
      <c r="E872" s="188" t="s">
        <v>1480</v>
      </c>
      <c r="F872" s="189" t="s">
        <v>1481</v>
      </c>
      <c r="G872" s="190" t="s">
        <v>21</v>
      </c>
      <c r="H872" s="191">
        <v>8</v>
      </c>
      <c r="I872" s="192"/>
      <c r="J872" s="193">
        <f>ROUND(I872*H872,2)</f>
        <v>0</v>
      </c>
      <c r="K872" s="189" t="s">
        <v>21</v>
      </c>
      <c r="L872" s="60"/>
      <c r="M872" s="194" t="s">
        <v>21</v>
      </c>
      <c r="N872" s="195" t="s">
        <v>41</v>
      </c>
      <c r="O872" s="41"/>
      <c r="P872" s="196">
        <f>O872*H872</f>
        <v>0</v>
      </c>
      <c r="Q872" s="196">
        <v>0</v>
      </c>
      <c r="R872" s="196">
        <f>Q872*H872</f>
        <v>0</v>
      </c>
      <c r="S872" s="196">
        <v>0</v>
      </c>
      <c r="T872" s="197">
        <f>S872*H872</f>
        <v>0</v>
      </c>
      <c r="AR872" s="23" t="s">
        <v>156</v>
      </c>
      <c r="AT872" s="23" t="s">
        <v>151</v>
      </c>
      <c r="AU872" s="23" t="s">
        <v>171</v>
      </c>
      <c r="AY872" s="23" t="s">
        <v>149</v>
      </c>
      <c r="BE872" s="198">
        <f>IF(N872="základní",J872,0)</f>
        <v>0</v>
      </c>
      <c r="BF872" s="198">
        <f>IF(N872="snížená",J872,0)</f>
        <v>0</v>
      </c>
      <c r="BG872" s="198">
        <f>IF(N872="zákl. přenesená",J872,0)</f>
        <v>0</v>
      </c>
      <c r="BH872" s="198">
        <f>IF(N872="sníž. přenesená",J872,0)</f>
        <v>0</v>
      </c>
      <c r="BI872" s="198">
        <f>IF(N872="nulová",J872,0)</f>
        <v>0</v>
      </c>
      <c r="BJ872" s="23" t="s">
        <v>75</v>
      </c>
      <c r="BK872" s="198">
        <f>ROUND(I872*H872,2)</f>
        <v>0</v>
      </c>
      <c r="BL872" s="23" t="s">
        <v>156</v>
      </c>
      <c r="BM872" s="23" t="s">
        <v>1482</v>
      </c>
    </row>
    <row r="873" spans="2:65" s="1" customFormat="1" ht="27">
      <c r="B873" s="40"/>
      <c r="C873" s="62"/>
      <c r="D873" s="224" t="s">
        <v>404</v>
      </c>
      <c r="E873" s="62"/>
      <c r="F873" s="253" t="s">
        <v>1478</v>
      </c>
      <c r="G873" s="62"/>
      <c r="H873" s="62"/>
      <c r="I873" s="157"/>
      <c r="J873" s="62"/>
      <c r="K873" s="62"/>
      <c r="L873" s="60"/>
      <c r="M873" s="251"/>
      <c r="N873" s="41"/>
      <c r="O873" s="41"/>
      <c r="P873" s="41"/>
      <c r="Q873" s="41"/>
      <c r="R873" s="41"/>
      <c r="S873" s="41"/>
      <c r="T873" s="77"/>
      <c r="AT873" s="23" t="s">
        <v>404</v>
      </c>
      <c r="AU873" s="23" t="s">
        <v>171</v>
      </c>
    </row>
    <row r="874" spans="2:65" s="1" customFormat="1" ht="22.5" customHeight="1">
      <c r="B874" s="40"/>
      <c r="C874" s="187" t="s">
        <v>1483</v>
      </c>
      <c r="D874" s="187" t="s">
        <v>151</v>
      </c>
      <c r="E874" s="188" t="s">
        <v>1484</v>
      </c>
      <c r="F874" s="189" t="s">
        <v>1485</v>
      </c>
      <c r="G874" s="190" t="s">
        <v>21</v>
      </c>
      <c r="H874" s="191">
        <v>2</v>
      </c>
      <c r="I874" s="192"/>
      <c r="J874" s="193">
        <f>ROUND(I874*H874,2)</f>
        <v>0</v>
      </c>
      <c r="K874" s="189" t="s">
        <v>21</v>
      </c>
      <c r="L874" s="60"/>
      <c r="M874" s="194" t="s">
        <v>21</v>
      </c>
      <c r="N874" s="195" t="s">
        <v>41</v>
      </c>
      <c r="O874" s="41"/>
      <c r="P874" s="196">
        <f>O874*H874</f>
        <v>0</v>
      </c>
      <c r="Q874" s="196">
        <v>0</v>
      </c>
      <c r="R874" s="196">
        <f>Q874*H874</f>
        <v>0</v>
      </c>
      <c r="S874" s="196">
        <v>0</v>
      </c>
      <c r="T874" s="197">
        <f>S874*H874</f>
        <v>0</v>
      </c>
      <c r="AR874" s="23" t="s">
        <v>156</v>
      </c>
      <c r="AT874" s="23" t="s">
        <v>151</v>
      </c>
      <c r="AU874" s="23" t="s">
        <v>171</v>
      </c>
      <c r="AY874" s="23" t="s">
        <v>149</v>
      </c>
      <c r="BE874" s="198">
        <f>IF(N874="základní",J874,0)</f>
        <v>0</v>
      </c>
      <c r="BF874" s="198">
        <f>IF(N874="snížená",J874,0)</f>
        <v>0</v>
      </c>
      <c r="BG874" s="198">
        <f>IF(N874="zákl. přenesená",J874,0)</f>
        <v>0</v>
      </c>
      <c r="BH874" s="198">
        <f>IF(N874="sníž. přenesená",J874,0)</f>
        <v>0</v>
      </c>
      <c r="BI874" s="198">
        <f>IF(N874="nulová",J874,0)</f>
        <v>0</v>
      </c>
      <c r="BJ874" s="23" t="s">
        <v>75</v>
      </c>
      <c r="BK874" s="198">
        <f>ROUND(I874*H874,2)</f>
        <v>0</v>
      </c>
      <c r="BL874" s="23" t="s">
        <v>156</v>
      </c>
      <c r="BM874" s="23" t="s">
        <v>1486</v>
      </c>
    </row>
    <row r="875" spans="2:65" s="1" customFormat="1" ht="27">
      <c r="B875" s="40"/>
      <c r="C875" s="62"/>
      <c r="D875" s="224" t="s">
        <v>404</v>
      </c>
      <c r="E875" s="62"/>
      <c r="F875" s="253" t="s">
        <v>1478</v>
      </c>
      <c r="G875" s="62"/>
      <c r="H875" s="62"/>
      <c r="I875" s="157"/>
      <c r="J875" s="62"/>
      <c r="K875" s="62"/>
      <c r="L875" s="60"/>
      <c r="M875" s="251"/>
      <c r="N875" s="41"/>
      <c r="O875" s="41"/>
      <c r="P875" s="41"/>
      <c r="Q875" s="41"/>
      <c r="R875" s="41"/>
      <c r="S875" s="41"/>
      <c r="T875" s="77"/>
      <c r="AT875" s="23" t="s">
        <v>404</v>
      </c>
      <c r="AU875" s="23" t="s">
        <v>171</v>
      </c>
    </row>
    <row r="876" spans="2:65" s="1" customFormat="1" ht="22.5" customHeight="1">
      <c r="B876" s="40"/>
      <c r="C876" s="187" t="s">
        <v>1487</v>
      </c>
      <c r="D876" s="187" t="s">
        <v>151</v>
      </c>
      <c r="E876" s="188" t="s">
        <v>1488</v>
      </c>
      <c r="F876" s="189" t="s">
        <v>1489</v>
      </c>
      <c r="G876" s="190" t="s">
        <v>21</v>
      </c>
      <c r="H876" s="191">
        <v>8</v>
      </c>
      <c r="I876" s="192"/>
      <c r="J876" s="193">
        <f>ROUND(I876*H876,2)</f>
        <v>0</v>
      </c>
      <c r="K876" s="189" t="s">
        <v>21</v>
      </c>
      <c r="L876" s="60"/>
      <c r="M876" s="194" t="s">
        <v>21</v>
      </c>
      <c r="N876" s="195" t="s">
        <v>41</v>
      </c>
      <c r="O876" s="41"/>
      <c r="P876" s="196">
        <f>O876*H876</f>
        <v>0</v>
      </c>
      <c r="Q876" s="196">
        <v>0</v>
      </c>
      <c r="R876" s="196">
        <f>Q876*H876</f>
        <v>0</v>
      </c>
      <c r="S876" s="196">
        <v>0</v>
      </c>
      <c r="T876" s="197">
        <f>S876*H876</f>
        <v>0</v>
      </c>
      <c r="AR876" s="23" t="s">
        <v>156</v>
      </c>
      <c r="AT876" s="23" t="s">
        <v>151</v>
      </c>
      <c r="AU876" s="23" t="s">
        <v>171</v>
      </c>
      <c r="AY876" s="23" t="s">
        <v>149</v>
      </c>
      <c r="BE876" s="198">
        <f>IF(N876="základní",J876,0)</f>
        <v>0</v>
      </c>
      <c r="BF876" s="198">
        <f>IF(N876="snížená",J876,0)</f>
        <v>0</v>
      </c>
      <c r="BG876" s="198">
        <f>IF(N876="zákl. přenesená",J876,0)</f>
        <v>0</v>
      </c>
      <c r="BH876" s="198">
        <f>IF(N876="sníž. přenesená",J876,0)</f>
        <v>0</v>
      </c>
      <c r="BI876" s="198">
        <f>IF(N876="nulová",J876,0)</f>
        <v>0</v>
      </c>
      <c r="BJ876" s="23" t="s">
        <v>75</v>
      </c>
      <c r="BK876" s="198">
        <f>ROUND(I876*H876,2)</f>
        <v>0</v>
      </c>
      <c r="BL876" s="23" t="s">
        <v>156</v>
      </c>
      <c r="BM876" s="23" t="s">
        <v>1490</v>
      </c>
    </row>
    <row r="877" spans="2:65" s="1" customFormat="1" ht="27">
      <c r="B877" s="40"/>
      <c r="C877" s="62"/>
      <c r="D877" s="224" t="s">
        <v>404</v>
      </c>
      <c r="E877" s="62"/>
      <c r="F877" s="253" t="s">
        <v>1478</v>
      </c>
      <c r="G877" s="62"/>
      <c r="H877" s="62"/>
      <c r="I877" s="157"/>
      <c r="J877" s="62"/>
      <c r="K877" s="62"/>
      <c r="L877" s="60"/>
      <c r="M877" s="251"/>
      <c r="N877" s="41"/>
      <c r="O877" s="41"/>
      <c r="P877" s="41"/>
      <c r="Q877" s="41"/>
      <c r="R877" s="41"/>
      <c r="S877" s="41"/>
      <c r="T877" s="77"/>
      <c r="AT877" s="23" t="s">
        <v>404</v>
      </c>
      <c r="AU877" s="23" t="s">
        <v>171</v>
      </c>
    </row>
    <row r="878" spans="2:65" s="1" customFormat="1" ht="22.5" customHeight="1">
      <c r="B878" s="40"/>
      <c r="C878" s="187" t="s">
        <v>1491</v>
      </c>
      <c r="D878" s="187" t="s">
        <v>151</v>
      </c>
      <c r="E878" s="188" t="s">
        <v>1492</v>
      </c>
      <c r="F878" s="189" t="s">
        <v>1493</v>
      </c>
      <c r="G878" s="190" t="s">
        <v>21</v>
      </c>
      <c r="H878" s="191">
        <v>2</v>
      </c>
      <c r="I878" s="192"/>
      <c r="J878" s="193">
        <f>ROUND(I878*H878,2)</f>
        <v>0</v>
      </c>
      <c r="K878" s="189" t="s">
        <v>21</v>
      </c>
      <c r="L878" s="60"/>
      <c r="M878" s="194" t="s">
        <v>21</v>
      </c>
      <c r="N878" s="195" t="s">
        <v>41</v>
      </c>
      <c r="O878" s="41"/>
      <c r="P878" s="196">
        <f>O878*H878</f>
        <v>0</v>
      </c>
      <c r="Q878" s="196">
        <v>0</v>
      </c>
      <c r="R878" s="196">
        <f>Q878*H878</f>
        <v>0</v>
      </c>
      <c r="S878" s="196">
        <v>0</v>
      </c>
      <c r="T878" s="197">
        <f>S878*H878</f>
        <v>0</v>
      </c>
      <c r="AR878" s="23" t="s">
        <v>156</v>
      </c>
      <c r="AT878" s="23" t="s">
        <v>151</v>
      </c>
      <c r="AU878" s="23" t="s">
        <v>171</v>
      </c>
      <c r="AY878" s="23" t="s">
        <v>149</v>
      </c>
      <c r="BE878" s="198">
        <f>IF(N878="základní",J878,0)</f>
        <v>0</v>
      </c>
      <c r="BF878" s="198">
        <f>IF(N878="snížená",J878,0)</f>
        <v>0</v>
      </c>
      <c r="BG878" s="198">
        <f>IF(N878="zákl. přenesená",J878,0)</f>
        <v>0</v>
      </c>
      <c r="BH878" s="198">
        <f>IF(N878="sníž. přenesená",J878,0)</f>
        <v>0</v>
      </c>
      <c r="BI878" s="198">
        <f>IF(N878="nulová",J878,0)</f>
        <v>0</v>
      </c>
      <c r="BJ878" s="23" t="s">
        <v>75</v>
      </c>
      <c r="BK878" s="198">
        <f>ROUND(I878*H878,2)</f>
        <v>0</v>
      </c>
      <c r="BL878" s="23" t="s">
        <v>156</v>
      </c>
      <c r="BM878" s="23" t="s">
        <v>1494</v>
      </c>
    </row>
    <row r="879" spans="2:65" s="1" customFormat="1" ht="27">
      <c r="B879" s="40"/>
      <c r="C879" s="62"/>
      <c r="D879" s="224" t="s">
        <v>404</v>
      </c>
      <c r="E879" s="62"/>
      <c r="F879" s="253" t="s">
        <v>1478</v>
      </c>
      <c r="G879" s="62"/>
      <c r="H879" s="62"/>
      <c r="I879" s="157"/>
      <c r="J879" s="62"/>
      <c r="K879" s="62"/>
      <c r="L879" s="60"/>
      <c r="M879" s="251"/>
      <c r="N879" s="41"/>
      <c r="O879" s="41"/>
      <c r="P879" s="41"/>
      <c r="Q879" s="41"/>
      <c r="R879" s="41"/>
      <c r="S879" s="41"/>
      <c r="T879" s="77"/>
      <c r="AT879" s="23" t="s">
        <v>404</v>
      </c>
      <c r="AU879" s="23" t="s">
        <v>171</v>
      </c>
    </row>
    <row r="880" spans="2:65" s="1" customFormat="1" ht="22.5" customHeight="1">
      <c r="B880" s="40"/>
      <c r="C880" s="187" t="s">
        <v>1495</v>
      </c>
      <c r="D880" s="187" t="s">
        <v>151</v>
      </c>
      <c r="E880" s="188" t="s">
        <v>1496</v>
      </c>
      <c r="F880" s="189" t="s">
        <v>1497</v>
      </c>
      <c r="G880" s="190" t="s">
        <v>21</v>
      </c>
      <c r="H880" s="191">
        <v>1</v>
      </c>
      <c r="I880" s="192"/>
      <c r="J880" s="193">
        <f>ROUND(I880*H880,2)</f>
        <v>0</v>
      </c>
      <c r="K880" s="189" t="s">
        <v>21</v>
      </c>
      <c r="L880" s="60"/>
      <c r="M880" s="194" t="s">
        <v>21</v>
      </c>
      <c r="N880" s="195" t="s">
        <v>41</v>
      </c>
      <c r="O880" s="41"/>
      <c r="P880" s="196">
        <f>O880*H880</f>
        <v>0</v>
      </c>
      <c r="Q880" s="196">
        <v>0</v>
      </c>
      <c r="R880" s="196">
        <f>Q880*H880</f>
        <v>0</v>
      </c>
      <c r="S880" s="196">
        <v>0</v>
      </c>
      <c r="T880" s="197">
        <f>S880*H880</f>
        <v>0</v>
      </c>
      <c r="AR880" s="23" t="s">
        <v>156</v>
      </c>
      <c r="AT880" s="23" t="s">
        <v>151</v>
      </c>
      <c r="AU880" s="23" t="s">
        <v>171</v>
      </c>
      <c r="AY880" s="23" t="s">
        <v>149</v>
      </c>
      <c r="BE880" s="198">
        <f>IF(N880="základní",J880,0)</f>
        <v>0</v>
      </c>
      <c r="BF880" s="198">
        <f>IF(N880="snížená",J880,0)</f>
        <v>0</v>
      </c>
      <c r="BG880" s="198">
        <f>IF(N880="zákl. přenesená",J880,0)</f>
        <v>0</v>
      </c>
      <c r="BH880" s="198">
        <f>IF(N880="sníž. přenesená",J880,0)</f>
        <v>0</v>
      </c>
      <c r="BI880" s="198">
        <f>IF(N880="nulová",J880,0)</f>
        <v>0</v>
      </c>
      <c r="BJ880" s="23" t="s">
        <v>75</v>
      </c>
      <c r="BK880" s="198">
        <f>ROUND(I880*H880,2)</f>
        <v>0</v>
      </c>
      <c r="BL880" s="23" t="s">
        <v>156</v>
      </c>
      <c r="BM880" s="23" t="s">
        <v>1498</v>
      </c>
    </row>
    <row r="881" spans="2:65" s="1" customFormat="1" ht="27">
      <c r="B881" s="40"/>
      <c r="C881" s="62"/>
      <c r="D881" s="224" t="s">
        <v>404</v>
      </c>
      <c r="E881" s="62"/>
      <c r="F881" s="253" t="s">
        <v>1499</v>
      </c>
      <c r="G881" s="62"/>
      <c r="H881" s="62"/>
      <c r="I881" s="157"/>
      <c r="J881" s="62"/>
      <c r="K881" s="62"/>
      <c r="L881" s="60"/>
      <c r="M881" s="251"/>
      <c r="N881" s="41"/>
      <c r="O881" s="41"/>
      <c r="P881" s="41"/>
      <c r="Q881" s="41"/>
      <c r="R881" s="41"/>
      <c r="S881" s="41"/>
      <c r="T881" s="77"/>
      <c r="AT881" s="23" t="s">
        <v>404</v>
      </c>
      <c r="AU881" s="23" t="s">
        <v>171</v>
      </c>
    </row>
    <row r="882" spans="2:65" s="1" customFormat="1" ht="22.5" customHeight="1">
      <c r="B882" s="40"/>
      <c r="C882" s="187" t="s">
        <v>1500</v>
      </c>
      <c r="D882" s="187" t="s">
        <v>151</v>
      </c>
      <c r="E882" s="188" t="s">
        <v>1501</v>
      </c>
      <c r="F882" s="189" t="s">
        <v>1502</v>
      </c>
      <c r="G882" s="190" t="s">
        <v>21</v>
      </c>
      <c r="H882" s="191">
        <v>1</v>
      </c>
      <c r="I882" s="192"/>
      <c r="J882" s="193">
        <f>ROUND(I882*H882,2)</f>
        <v>0</v>
      </c>
      <c r="K882" s="189" t="s">
        <v>21</v>
      </c>
      <c r="L882" s="60"/>
      <c r="M882" s="194" t="s">
        <v>21</v>
      </c>
      <c r="N882" s="195" t="s">
        <v>41</v>
      </c>
      <c r="O882" s="41"/>
      <c r="P882" s="196">
        <f>O882*H882</f>
        <v>0</v>
      </c>
      <c r="Q882" s="196">
        <v>0</v>
      </c>
      <c r="R882" s="196">
        <f>Q882*H882</f>
        <v>0</v>
      </c>
      <c r="S882" s="196">
        <v>0</v>
      </c>
      <c r="T882" s="197">
        <f>S882*H882</f>
        <v>0</v>
      </c>
      <c r="AR882" s="23" t="s">
        <v>156</v>
      </c>
      <c r="AT882" s="23" t="s">
        <v>151</v>
      </c>
      <c r="AU882" s="23" t="s">
        <v>171</v>
      </c>
      <c r="AY882" s="23" t="s">
        <v>149</v>
      </c>
      <c r="BE882" s="198">
        <f>IF(N882="základní",J882,0)</f>
        <v>0</v>
      </c>
      <c r="BF882" s="198">
        <f>IF(N882="snížená",J882,0)</f>
        <v>0</v>
      </c>
      <c r="BG882" s="198">
        <f>IF(N882="zákl. přenesená",J882,0)</f>
        <v>0</v>
      </c>
      <c r="BH882" s="198">
        <f>IF(N882="sníž. přenesená",J882,0)</f>
        <v>0</v>
      </c>
      <c r="BI882" s="198">
        <f>IF(N882="nulová",J882,0)</f>
        <v>0</v>
      </c>
      <c r="BJ882" s="23" t="s">
        <v>75</v>
      </c>
      <c r="BK882" s="198">
        <f>ROUND(I882*H882,2)</f>
        <v>0</v>
      </c>
      <c r="BL882" s="23" t="s">
        <v>156</v>
      </c>
      <c r="BM882" s="23" t="s">
        <v>1503</v>
      </c>
    </row>
    <row r="883" spans="2:65" s="1" customFormat="1" ht="27">
      <c r="B883" s="40"/>
      <c r="C883" s="62"/>
      <c r="D883" s="224" t="s">
        <v>404</v>
      </c>
      <c r="E883" s="62"/>
      <c r="F883" s="253" t="s">
        <v>1504</v>
      </c>
      <c r="G883" s="62"/>
      <c r="H883" s="62"/>
      <c r="I883" s="157"/>
      <c r="J883" s="62"/>
      <c r="K883" s="62"/>
      <c r="L883" s="60"/>
      <c r="M883" s="251"/>
      <c r="N883" s="41"/>
      <c r="O883" s="41"/>
      <c r="P883" s="41"/>
      <c r="Q883" s="41"/>
      <c r="R883" s="41"/>
      <c r="S883" s="41"/>
      <c r="T883" s="77"/>
      <c r="AT883" s="23" t="s">
        <v>404</v>
      </c>
      <c r="AU883" s="23" t="s">
        <v>171</v>
      </c>
    </row>
    <row r="884" spans="2:65" s="1" customFormat="1" ht="22.5" customHeight="1">
      <c r="B884" s="40"/>
      <c r="C884" s="187" t="s">
        <v>1505</v>
      </c>
      <c r="D884" s="187" t="s">
        <v>151</v>
      </c>
      <c r="E884" s="188" t="s">
        <v>1506</v>
      </c>
      <c r="F884" s="189" t="s">
        <v>1507</v>
      </c>
      <c r="G884" s="190" t="s">
        <v>21</v>
      </c>
      <c r="H884" s="191">
        <v>1</v>
      </c>
      <c r="I884" s="192"/>
      <c r="J884" s="193">
        <f>ROUND(I884*H884,2)</f>
        <v>0</v>
      </c>
      <c r="K884" s="189" t="s">
        <v>21</v>
      </c>
      <c r="L884" s="60"/>
      <c r="M884" s="194" t="s">
        <v>21</v>
      </c>
      <c r="N884" s="195" t="s">
        <v>41</v>
      </c>
      <c r="O884" s="41"/>
      <c r="P884" s="196">
        <f>O884*H884</f>
        <v>0</v>
      </c>
      <c r="Q884" s="196">
        <v>0</v>
      </c>
      <c r="R884" s="196">
        <f>Q884*H884</f>
        <v>0</v>
      </c>
      <c r="S884" s="196">
        <v>0</v>
      </c>
      <c r="T884" s="197">
        <f>S884*H884</f>
        <v>0</v>
      </c>
      <c r="AR884" s="23" t="s">
        <v>156</v>
      </c>
      <c r="AT884" s="23" t="s">
        <v>151</v>
      </c>
      <c r="AU884" s="23" t="s">
        <v>171</v>
      </c>
      <c r="AY884" s="23" t="s">
        <v>149</v>
      </c>
      <c r="BE884" s="198">
        <f>IF(N884="základní",J884,0)</f>
        <v>0</v>
      </c>
      <c r="BF884" s="198">
        <f>IF(N884="snížená",J884,0)</f>
        <v>0</v>
      </c>
      <c r="BG884" s="198">
        <f>IF(N884="zákl. přenesená",J884,0)</f>
        <v>0</v>
      </c>
      <c r="BH884" s="198">
        <f>IF(N884="sníž. přenesená",J884,0)</f>
        <v>0</v>
      </c>
      <c r="BI884" s="198">
        <f>IF(N884="nulová",J884,0)</f>
        <v>0</v>
      </c>
      <c r="BJ884" s="23" t="s">
        <v>75</v>
      </c>
      <c r="BK884" s="198">
        <f>ROUND(I884*H884,2)</f>
        <v>0</v>
      </c>
      <c r="BL884" s="23" t="s">
        <v>156</v>
      </c>
      <c r="BM884" s="23" t="s">
        <v>1508</v>
      </c>
    </row>
    <row r="885" spans="2:65" s="1" customFormat="1" ht="27">
      <c r="B885" s="40"/>
      <c r="C885" s="62"/>
      <c r="D885" s="224" t="s">
        <v>404</v>
      </c>
      <c r="E885" s="62"/>
      <c r="F885" s="253" t="s">
        <v>1478</v>
      </c>
      <c r="G885" s="62"/>
      <c r="H885" s="62"/>
      <c r="I885" s="157"/>
      <c r="J885" s="62"/>
      <c r="K885" s="62"/>
      <c r="L885" s="60"/>
      <c r="M885" s="251"/>
      <c r="N885" s="41"/>
      <c r="O885" s="41"/>
      <c r="P885" s="41"/>
      <c r="Q885" s="41"/>
      <c r="R885" s="41"/>
      <c r="S885" s="41"/>
      <c r="T885" s="77"/>
      <c r="AT885" s="23" t="s">
        <v>404</v>
      </c>
      <c r="AU885" s="23" t="s">
        <v>171</v>
      </c>
    </row>
    <row r="886" spans="2:65" s="1" customFormat="1" ht="22.5" customHeight="1">
      <c r="B886" s="40"/>
      <c r="C886" s="187" t="s">
        <v>1509</v>
      </c>
      <c r="D886" s="187" t="s">
        <v>151</v>
      </c>
      <c r="E886" s="188" t="s">
        <v>1510</v>
      </c>
      <c r="F886" s="189" t="s">
        <v>1511</v>
      </c>
      <c r="G886" s="190" t="s">
        <v>21</v>
      </c>
      <c r="H886" s="191">
        <v>3</v>
      </c>
      <c r="I886" s="192"/>
      <c r="J886" s="193">
        <f>ROUND(I886*H886,2)</f>
        <v>0</v>
      </c>
      <c r="K886" s="189" t="s">
        <v>21</v>
      </c>
      <c r="L886" s="60"/>
      <c r="M886" s="194" t="s">
        <v>21</v>
      </c>
      <c r="N886" s="195" t="s">
        <v>41</v>
      </c>
      <c r="O886" s="41"/>
      <c r="P886" s="196">
        <f>O886*H886</f>
        <v>0</v>
      </c>
      <c r="Q886" s="196">
        <v>0</v>
      </c>
      <c r="R886" s="196">
        <f>Q886*H886</f>
        <v>0</v>
      </c>
      <c r="S886" s="196">
        <v>0</v>
      </c>
      <c r="T886" s="197">
        <f>S886*H886</f>
        <v>0</v>
      </c>
      <c r="AR886" s="23" t="s">
        <v>156</v>
      </c>
      <c r="AT886" s="23" t="s">
        <v>151</v>
      </c>
      <c r="AU886" s="23" t="s">
        <v>171</v>
      </c>
      <c r="AY886" s="23" t="s">
        <v>149</v>
      </c>
      <c r="BE886" s="198">
        <f>IF(N886="základní",J886,0)</f>
        <v>0</v>
      </c>
      <c r="BF886" s="198">
        <f>IF(N886="snížená",J886,0)</f>
        <v>0</v>
      </c>
      <c r="BG886" s="198">
        <f>IF(N886="zákl. přenesená",J886,0)</f>
        <v>0</v>
      </c>
      <c r="BH886" s="198">
        <f>IF(N886="sníž. přenesená",J886,0)</f>
        <v>0</v>
      </c>
      <c r="BI886" s="198">
        <f>IF(N886="nulová",J886,0)</f>
        <v>0</v>
      </c>
      <c r="BJ886" s="23" t="s">
        <v>75</v>
      </c>
      <c r="BK886" s="198">
        <f>ROUND(I886*H886,2)</f>
        <v>0</v>
      </c>
      <c r="BL886" s="23" t="s">
        <v>156</v>
      </c>
      <c r="BM886" s="23" t="s">
        <v>1512</v>
      </c>
    </row>
    <row r="887" spans="2:65" s="1" customFormat="1" ht="27">
      <c r="B887" s="40"/>
      <c r="C887" s="62"/>
      <c r="D887" s="224" t="s">
        <v>404</v>
      </c>
      <c r="E887" s="62"/>
      <c r="F887" s="253" t="s">
        <v>1478</v>
      </c>
      <c r="G887" s="62"/>
      <c r="H887" s="62"/>
      <c r="I887" s="157"/>
      <c r="J887" s="62"/>
      <c r="K887" s="62"/>
      <c r="L887" s="60"/>
      <c r="M887" s="251"/>
      <c r="N887" s="41"/>
      <c r="O887" s="41"/>
      <c r="P887" s="41"/>
      <c r="Q887" s="41"/>
      <c r="R887" s="41"/>
      <c r="S887" s="41"/>
      <c r="T887" s="77"/>
      <c r="AT887" s="23" t="s">
        <v>404</v>
      </c>
      <c r="AU887" s="23" t="s">
        <v>171</v>
      </c>
    </row>
    <row r="888" spans="2:65" s="1" customFormat="1" ht="22.5" customHeight="1">
      <c r="B888" s="40"/>
      <c r="C888" s="187" t="s">
        <v>1513</v>
      </c>
      <c r="D888" s="187" t="s">
        <v>151</v>
      </c>
      <c r="E888" s="188" t="s">
        <v>1514</v>
      </c>
      <c r="F888" s="189" t="s">
        <v>1515</v>
      </c>
      <c r="G888" s="190" t="s">
        <v>21</v>
      </c>
      <c r="H888" s="191">
        <v>1</v>
      </c>
      <c r="I888" s="192"/>
      <c r="J888" s="193">
        <f>ROUND(I888*H888,2)</f>
        <v>0</v>
      </c>
      <c r="K888" s="189" t="s">
        <v>21</v>
      </c>
      <c r="L888" s="60"/>
      <c r="M888" s="194" t="s">
        <v>21</v>
      </c>
      <c r="N888" s="195" t="s">
        <v>41</v>
      </c>
      <c r="O888" s="41"/>
      <c r="P888" s="196">
        <f>O888*H888</f>
        <v>0</v>
      </c>
      <c r="Q888" s="196">
        <v>0</v>
      </c>
      <c r="R888" s="196">
        <f>Q888*H888</f>
        <v>0</v>
      </c>
      <c r="S888" s="196">
        <v>0</v>
      </c>
      <c r="T888" s="197">
        <f>S888*H888</f>
        <v>0</v>
      </c>
      <c r="AR888" s="23" t="s">
        <v>156</v>
      </c>
      <c r="AT888" s="23" t="s">
        <v>151</v>
      </c>
      <c r="AU888" s="23" t="s">
        <v>171</v>
      </c>
      <c r="AY888" s="23" t="s">
        <v>149</v>
      </c>
      <c r="BE888" s="198">
        <f>IF(N888="základní",J888,0)</f>
        <v>0</v>
      </c>
      <c r="BF888" s="198">
        <f>IF(N888="snížená",J888,0)</f>
        <v>0</v>
      </c>
      <c r="BG888" s="198">
        <f>IF(N888="zákl. přenesená",J888,0)</f>
        <v>0</v>
      </c>
      <c r="BH888" s="198">
        <f>IF(N888="sníž. přenesená",J888,0)</f>
        <v>0</v>
      </c>
      <c r="BI888" s="198">
        <f>IF(N888="nulová",J888,0)</f>
        <v>0</v>
      </c>
      <c r="BJ888" s="23" t="s">
        <v>75</v>
      </c>
      <c r="BK888" s="198">
        <f>ROUND(I888*H888,2)</f>
        <v>0</v>
      </c>
      <c r="BL888" s="23" t="s">
        <v>156</v>
      </c>
      <c r="BM888" s="23" t="s">
        <v>1516</v>
      </c>
    </row>
    <row r="889" spans="2:65" s="1" customFormat="1" ht="27">
      <c r="B889" s="40"/>
      <c r="C889" s="62"/>
      <c r="D889" s="224" t="s">
        <v>404</v>
      </c>
      <c r="E889" s="62"/>
      <c r="F889" s="253" t="s">
        <v>1478</v>
      </c>
      <c r="G889" s="62"/>
      <c r="H889" s="62"/>
      <c r="I889" s="157"/>
      <c r="J889" s="62"/>
      <c r="K889" s="62"/>
      <c r="L889" s="60"/>
      <c r="M889" s="251"/>
      <c r="N889" s="41"/>
      <c r="O889" s="41"/>
      <c r="P889" s="41"/>
      <c r="Q889" s="41"/>
      <c r="R889" s="41"/>
      <c r="S889" s="41"/>
      <c r="T889" s="77"/>
      <c r="AT889" s="23" t="s">
        <v>404</v>
      </c>
      <c r="AU889" s="23" t="s">
        <v>171</v>
      </c>
    </row>
    <row r="890" spans="2:65" s="1" customFormat="1" ht="22.5" customHeight="1">
      <c r="B890" s="40"/>
      <c r="C890" s="187" t="s">
        <v>1517</v>
      </c>
      <c r="D890" s="187" t="s">
        <v>151</v>
      </c>
      <c r="E890" s="188" t="s">
        <v>1518</v>
      </c>
      <c r="F890" s="189" t="s">
        <v>1519</v>
      </c>
      <c r="G890" s="190" t="s">
        <v>21</v>
      </c>
      <c r="H890" s="191">
        <v>4</v>
      </c>
      <c r="I890" s="192"/>
      <c r="J890" s="193">
        <f>ROUND(I890*H890,2)</f>
        <v>0</v>
      </c>
      <c r="K890" s="189" t="s">
        <v>21</v>
      </c>
      <c r="L890" s="60"/>
      <c r="M890" s="194" t="s">
        <v>21</v>
      </c>
      <c r="N890" s="195" t="s">
        <v>41</v>
      </c>
      <c r="O890" s="41"/>
      <c r="P890" s="196">
        <f>O890*H890</f>
        <v>0</v>
      </c>
      <c r="Q890" s="196">
        <v>0</v>
      </c>
      <c r="R890" s="196">
        <f>Q890*H890</f>
        <v>0</v>
      </c>
      <c r="S890" s="196">
        <v>0</v>
      </c>
      <c r="T890" s="197">
        <f>S890*H890</f>
        <v>0</v>
      </c>
      <c r="AR890" s="23" t="s">
        <v>156</v>
      </c>
      <c r="AT890" s="23" t="s">
        <v>151</v>
      </c>
      <c r="AU890" s="23" t="s">
        <v>171</v>
      </c>
      <c r="AY890" s="23" t="s">
        <v>149</v>
      </c>
      <c r="BE890" s="198">
        <f>IF(N890="základní",J890,0)</f>
        <v>0</v>
      </c>
      <c r="BF890" s="198">
        <f>IF(N890="snížená",J890,0)</f>
        <v>0</v>
      </c>
      <c r="BG890" s="198">
        <f>IF(N890="zákl. přenesená",J890,0)</f>
        <v>0</v>
      </c>
      <c r="BH890" s="198">
        <f>IF(N890="sníž. přenesená",J890,0)</f>
        <v>0</v>
      </c>
      <c r="BI890" s="198">
        <f>IF(N890="nulová",J890,0)</f>
        <v>0</v>
      </c>
      <c r="BJ890" s="23" t="s">
        <v>75</v>
      </c>
      <c r="BK890" s="198">
        <f>ROUND(I890*H890,2)</f>
        <v>0</v>
      </c>
      <c r="BL890" s="23" t="s">
        <v>156</v>
      </c>
      <c r="BM890" s="23" t="s">
        <v>1520</v>
      </c>
    </row>
    <row r="891" spans="2:65" s="1" customFormat="1" ht="27">
      <c r="B891" s="40"/>
      <c r="C891" s="62"/>
      <c r="D891" s="224" t="s">
        <v>404</v>
      </c>
      <c r="E891" s="62"/>
      <c r="F891" s="253" t="s">
        <v>1521</v>
      </c>
      <c r="G891" s="62"/>
      <c r="H891" s="62"/>
      <c r="I891" s="157"/>
      <c r="J891" s="62"/>
      <c r="K891" s="62"/>
      <c r="L891" s="60"/>
      <c r="M891" s="251"/>
      <c r="N891" s="41"/>
      <c r="O891" s="41"/>
      <c r="P891" s="41"/>
      <c r="Q891" s="41"/>
      <c r="R891" s="41"/>
      <c r="S891" s="41"/>
      <c r="T891" s="77"/>
      <c r="AT891" s="23" t="s">
        <v>404</v>
      </c>
      <c r="AU891" s="23" t="s">
        <v>171</v>
      </c>
    </row>
    <row r="892" spans="2:65" s="1" customFormat="1" ht="22.5" customHeight="1">
      <c r="B892" s="40"/>
      <c r="C892" s="187" t="s">
        <v>1522</v>
      </c>
      <c r="D892" s="187" t="s">
        <v>151</v>
      </c>
      <c r="E892" s="188" t="s">
        <v>1523</v>
      </c>
      <c r="F892" s="189" t="s">
        <v>1524</v>
      </c>
      <c r="G892" s="190" t="s">
        <v>21</v>
      </c>
      <c r="H892" s="191">
        <v>2</v>
      </c>
      <c r="I892" s="192"/>
      <c r="J892" s="193">
        <f>ROUND(I892*H892,2)</f>
        <v>0</v>
      </c>
      <c r="K892" s="189" t="s">
        <v>21</v>
      </c>
      <c r="L892" s="60"/>
      <c r="M892" s="194" t="s">
        <v>21</v>
      </c>
      <c r="N892" s="195" t="s">
        <v>41</v>
      </c>
      <c r="O892" s="41"/>
      <c r="P892" s="196">
        <f>O892*H892</f>
        <v>0</v>
      </c>
      <c r="Q892" s="196">
        <v>0</v>
      </c>
      <c r="R892" s="196">
        <f>Q892*H892</f>
        <v>0</v>
      </c>
      <c r="S892" s="196">
        <v>0</v>
      </c>
      <c r="T892" s="197">
        <f>S892*H892</f>
        <v>0</v>
      </c>
      <c r="AR892" s="23" t="s">
        <v>156</v>
      </c>
      <c r="AT892" s="23" t="s">
        <v>151</v>
      </c>
      <c r="AU892" s="23" t="s">
        <v>171</v>
      </c>
      <c r="AY892" s="23" t="s">
        <v>149</v>
      </c>
      <c r="BE892" s="198">
        <f>IF(N892="základní",J892,0)</f>
        <v>0</v>
      </c>
      <c r="BF892" s="198">
        <f>IF(N892="snížená",J892,0)</f>
        <v>0</v>
      </c>
      <c r="BG892" s="198">
        <f>IF(N892="zákl. přenesená",J892,0)</f>
        <v>0</v>
      </c>
      <c r="BH892" s="198">
        <f>IF(N892="sníž. přenesená",J892,0)</f>
        <v>0</v>
      </c>
      <c r="BI892" s="198">
        <f>IF(N892="nulová",J892,0)</f>
        <v>0</v>
      </c>
      <c r="BJ892" s="23" t="s">
        <v>75</v>
      </c>
      <c r="BK892" s="198">
        <f>ROUND(I892*H892,2)</f>
        <v>0</v>
      </c>
      <c r="BL892" s="23" t="s">
        <v>156</v>
      </c>
      <c r="BM892" s="23" t="s">
        <v>1525</v>
      </c>
    </row>
    <row r="893" spans="2:65" s="10" customFormat="1" ht="22.35" customHeight="1">
      <c r="B893" s="170"/>
      <c r="C893" s="171"/>
      <c r="D893" s="184" t="s">
        <v>69</v>
      </c>
      <c r="E893" s="185" t="s">
        <v>1526</v>
      </c>
      <c r="F893" s="185" t="s">
        <v>1527</v>
      </c>
      <c r="G893" s="171"/>
      <c r="H893" s="171"/>
      <c r="I893" s="174"/>
      <c r="J893" s="186">
        <f>BK893</f>
        <v>0</v>
      </c>
      <c r="K893" s="171"/>
      <c r="L893" s="176"/>
      <c r="M893" s="177"/>
      <c r="N893" s="178"/>
      <c r="O893" s="178"/>
      <c r="P893" s="179">
        <f>SUM(P894:P908)</f>
        <v>0</v>
      </c>
      <c r="Q893" s="178"/>
      <c r="R893" s="179">
        <f>SUM(R894:R908)</f>
        <v>0</v>
      </c>
      <c r="S893" s="178"/>
      <c r="T893" s="180">
        <f>SUM(T894:T908)</f>
        <v>0</v>
      </c>
      <c r="AR893" s="181" t="s">
        <v>82</v>
      </c>
      <c r="AT893" s="182" t="s">
        <v>69</v>
      </c>
      <c r="AU893" s="182" t="s">
        <v>82</v>
      </c>
      <c r="AY893" s="181" t="s">
        <v>149</v>
      </c>
      <c r="BK893" s="183">
        <f>SUM(BK894:BK908)</f>
        <v>0</v>
      </c>
    </row>
    <row r="894" spans="2:65" s="1" customFormat="1" ht="22.5" customHeight="1">
      <c r="B894" s="40"/>
      <c r="C894" s="187" t="s">
        <v>1528</v>
      </c>
      <c r="D894" s="187" t="s">
        <v>151</v>
      </c>
      <c r="E894" s="188" t="s">
        <v>1529</v>
      </c>
      <c r="F894" s="189" t="s">
        <v>1530</v>
      </c>
      <c r="G894" s="190" t="s">
        <v>1299</v>
      </c>
      <c r="H894" s="191">
        <v>8</v>
      </c>
      <c r="I894" s="192"/>
      <c r="J894" s="193">
        <f t="shared" ref="J894:J907" si="120">ROUND(I894*H894,2)</f>
        <v>0</v>
      </c>
      <c r="K894" s="189" t="s">
        <v>21</v>
      </c>
      <c r="L894" s="60"/>
      <c r="M894" s="194" t="s">
        <v>21</v>
      </c>
      <c r="N894" s="195" t="s">
        <v>41</v>
      </c>
      <c r="O894" s="41"/>
      <c r="P894" s="196">
        <f t="shared" ref="P894:P907" si="121">O894*H894</f>
        <v>0</v>
      </c>
      <c r="Q894" s="196">
        <v>0</v>
      </c>
      <c r="R894" s="196">
        <f t="shared" ref="R894:R907" si="122">Q894*H894</f>
        <v>0</v>
      </c>
      <c r="S894" s="196">
        <v>0</v>
      </c>
      <c r="T894" s="197">
        <f t="shared" ref="T894:T907" si="123">S894*H894</f>
        <v>0</v>
      </c>
      <c r="AR894" s="23" t="s">
        <v>156</v>
      </c>
      <c r="AT894" s="23" t="s">
        <v>151</v>
      </c>
      <c r="AU894" s="23" t="s">
        <v>171</v>
      </c>
      <c r="AY894" s="23" t="s">
        <v>149</v>
      </c>
      <c r="BE894" s="198">
        <f t="shared" ref="BE894:BE907" si="124">IF(N894="základní",J894,0)</f>
        <v>0</v>
      </c>
      <c r="BF894" s="198">
        <f t="shared" ref="BF894:BF907" si="125">IF(N894="snížená",J894,0)</f>
        <v>0</v>
      </c>
      <c r="BG894" s="198">
        <f t="shared" ref="BG894:BG907" si="126">IF(N894="zákl. přenesená",J894,0)</f>
        <v>0</v>
      </c>
      <c r="BH894" s="198">
        <f t="shared" ref="BH894:BH907" si="127">IF(N894="sníž. přenesená",J894,0)</f>
        <v>0</v>
      </c>
      <c r="BI894" s="198">
        <f t="shared" ref="BI894:BI907" si="128">IF(N894="nulová",J894,0)</f>
        <v>0</v>
      </c>
      <c r="BJ894" s="23" t="s">
        <v>75</v>
      </c>
      <c r="BK894" s="198">
        <f t="shared" ref="BK894:BK907" si="129">ROUND(I894*H894,2)</f>
        <v>0</v>
      </c>
      <c r="BL894" s="23" t="s">
        <v>156</v>
      </c>
      <c r="BM894" s="23" t="s">
        <v>1531</v>
      </c>
    </row>
    <row r="895" spans="2:65" s="1" customFormat="1" ht="22.5" customHeight="1">
      <c r="B895" s="40"/>
      <c r="C895" s="187" t="s">
        <v>1532</v>
      </c>
      <c r="D895" s="187" t="s">
        <v>151</v>
      </c>
      <c r="E895" s="188" t="s">
        <v>1533</v>
      </c>
      <c r="F895" s="189" t="s">
        <v>1534</v>
      </c>
      <c r="G895" s="190" t="s">
        <v>1299</v>
      </c>
      <c r="H895" s="191">
        <v>4</v>
      </c>
      <c r="I895" s="192"/>
      <c r="J895" s="193">
        <f t="shared" si="120"/>
        <v>0</v>
      </c>
      <c r="K895" s="189" t="s">
        <v>21</v>
      </c>
      <c r="L895" s="60"/>
      <c r="M895" s="194" t="s">
        <v>21</v>
      </c>
      <c r="N895" s="195" t="s">
        <v>41</v>
      </c>
      <c r="O895" s="41"/>
      <c r="P895" s="196">
        <f t="shared" si="121"/>
        <v>0</v>
      </c>
      <c r="Q895" s="196">
        <v>0</v>
      </c>
      <c r="R895" s="196">
        <f t="shared" si="122"/>
        <v>0</v>
      </c>
      <c r="S895" s="196">
        <v>0</v>
      </c>
      <c r="T895" s="197">
        <f t="shared" si="123"/>
        <v>0</v>
      </c>
      <c r="AR895" s="23" t="s">
        <v>156</v>
      </c>
      <c r="AT895" s="23" t="s">
        <v>151</v>
      </c>
      <c r="AU895" s="23" t="s">
        <v>171</v>
      </c>
      <c r="AY895" s="23" t="s">
        <v>149</v>
      </c>
      <c r="BE895" s="198">
        <f t="shared" si="124"/>
        <v>0</v>
      </c>
      <c r="BF895" s="198">
        <f t="shared" si="125"/>
        <v>0</v>
      </c>
      <c r="BG895" s="198">
        <f t="shared" si="126"/>
        <v>0</v>
      </c>
      <c r="BH895" s="198">
        <f t="shared" si="127"/>
        <v>0</v>
      </c>
      <c r="BI895" s="198">
        <f t="shared" si="128"/>
        <v>0</v>
      </c>
      <c r="BJ895" s="23" t="s">
        <v>75</v>
      </c>
      <c r="BK895" s="198">
        <f t="shared" si="129"/>
        <v>0</v>
      </c>
      <c r="BL895" s="23" t="s">
        <v>156</v>
      </c>
      <c r="BM895" s="23" t="s">
        <v>1535</v>
      </c>
    </row>
    <row r="896" spans="2:65" s="1" customFormat="1" ht="22.5" customHeight="1">
      <c r="B896" s="40"/>
      <c r="C896" s="187" t="s">
        <v>1536</v>
      </c>
      <c r="D896" s="187" t="s">
        <v>151</v>
      </c>
      <c r="E896" s="188" t="s">
        <v>1537</v>
      </c>
      <c r="F896" s="189" t="s">
        <v>1538</v>
      </c>
      <c r="G896" s="190" t="s">
        <v>1299</v>
      </c>
      <c r="H896" s="191">
        <v>6</v>
      </c>
      <c r="I896" s="192"/>
      <c r="J896" s="193">
        <f t="shared" si="120"/>
        <v>0</v>
      </c>
      <c r="K896" s="189" t="s">
        <v>21</v>
      </c>
      <c r="L896" s="60"/>
      <c r="M896" s="194" t="s">
        <v>21</v>
      </c>
      <c r="N896" s="195" t="s">
        <v>41</v>
      </c>
      <c r="O896" s="41"/>
      <c r="P896" s="196">
        <f t="shared" si="121"/>
        <v>0</v>
      </c>
      <c r="Q896" s="196">
        <v>0</v>
      </c>
      <c r="R896" s="196">
        <f t="shared" si="122"/>
        <v>0</v>
      </c>
      <c r="S896" s="196">
        <v>0</v>
      </c>
      <c r="T896" s="197">
        <f t="shared" si="123"/>
        <v>0</v>
      </c>
      <c r="AR896" s="23" t="s">
        <v>156</v>
      </c>
      <c r="AT896" s="23" t="s">
        <v>151</v>
      </c>
      <c r="AU896" s="23" t="s">
        <v>171</v>
      </c>
      <c r="AY896" s="23" t="s">
        <v>149</v>
      </c>
      <c r="BE896" s="198">
        <f t="shared" si="124"/>
        <v>0</v>
      </c>
      <c r="BF896" s="198">
        <f t="shared" si="125"/>
        <v>0</v>
      </c>
      <c r="BG896" s="198">
        <f t="shared" si="126"/>
        <v>0</v>
      </c>
      <c r="BH896" s="198">
        <f t="shared" si="127"/>
        <v>0</v>
      </c>
      <c r="BI896" s="198">
        <f t="shared" si="128"/>
        <v>0</v>
      </c>
      <c r="BJ896" s="23" t="s">
        <v>75</v>
      </c>
      <c r="BK896" s="198">
        <f t="shared" si="129"/>
        <v>0</v>
      </c>
      <c r="BL896" s="23" t="s">
        <v>156</v>
      </c>
      <c r="BM896" s="23" t="s">
        <v>1539</v>
      </c>
    </row>
    <row r="897" spans="2:65" s="1" customFormat="1" ht="22.5" customHeight="1">
      <c r="B897" s="40"/>
      <c r="C897" s="187" t="s">
        <v>1540</v>
      </c>
      <c r="D897" s="187" t="s">
        <v>151</v>
      </c>
      <c r="E897" s="188" t="s">
        <v>1541</v>
      </c>
      <c r="F897" s="189" t="s">
        <v>1542</v>
      </c>
      <c r="G897" s="190" t="s">
        <v>1299</v>
      </c>
      <c r="H897" s="191">
        <v>8</v>
      </c>
      <c r="I897" s="192"/>
      <c r="J897" s="193">
        <f t="shared" si="120"/>
        <v>0</v>
      </c>
      <c r="K897" s="189" t="s">
        <v>21</v>
      </c>
      <c r="L897" s="60"/>
      <c r="M897" s="194" t="s">
        <v>21</v>
      </c>
      <c r="N897" s="195" t="s">
        <v>41</v>
      </c>
      <c r="O897" s="41"/>
      <c r="P897" s="196">
        <f t="shared" si="121"/>
        <v>0</v>
      </c>
      <c r="Q897" s="196">
        <v>0</v>
      </c>
      <c r="R897" s="196">
        <f t="shared" si="122"/>
        <v>0</v>
      </c>
      <c r="S897" s="196">
        <v>0</v>
      </c>
      <c r="T897" s="197">
        <f t="shared" si="123"/>
        <v>0</v>
      </c>
      <c r="AR897" s="23" t="s">
        <v>156</v>
      </c>
      <c r="AT897" s="23" t="s">
        <v>151</v>
      </c>
      <c r="AU897" s="23" t="s">
        <v>171</v>
      </c>
      <c r="AY897" s="23" t="s">
        <v>149</v>
      </c>
      <c r="BE897" s="198">
        <f t="shared" si="124"/>
        <v>0</v>
      </c>
      <c r="BF897" s="198">
        <f t="shared" si="125"/>
        <v>0</v>
      </c>
      <c r="BG897" s="198">
        <f t="shared" si="126"/>
        <v>0</v>
      </c>
      <c r="BH897" s="198">
        <f t="shared" si="127"/>
        <v>0</v>
      </c>
      <c r="BI897" s="198">
        <f t="shared" si="128"/>
        <v>0</v>
      </c>
      <c r="BJ897" s="23" t="s">
        <v>75</v>
      </c>
      <c r="BK897" s="198">
        <f t="shared" si="129"/>
        <v>0</v>
      </c>
      <c r="BL897" s="23" t="s">
        <v>156</v>
      </c>
      <c r="BM897" s="23" t="s">
        <v>1543</v>
      </c>
    </row>
    <row r="898" spans="2:65" s="1" customFormat="1" ht="22.5" customHeight="1">
      <c r="B898" s="40"/>
      <c r="C898" s="187" t="s">
        <v>1544</v>
      </c>
      <c r="D898" s="187" t="s">
        <v>151</v>
      </c>
      <c r="E898" s="188" t="s">
        <v>1545</v>
      </c>
      <c r="F898" s="189" t="s">
        <v>1546</v>
      </c>
      <c r="G898" s="190" t="s">
        <v>1299</v>
      </c>
      <c r="H898" s="191">
        <v>6</v>
      </c>
      <c r="I898" s="192"/>
      <c r="J898" s="193">
        <f t="shared" si="120"/>
        <v>0</v>
      </c>
      <c r="K898" s="189" t="s">
        <v>21</v>
      </c>
      <c r="L898" s="60"/>
      <c r="M898" s="194" t="s">
        <v>21</v>
      </c>
      <c r="N898" s="195" t="s">
        <v>41</v>
      </c>
      <c r="O898" s="41"/>
      <c r="P898" s="196">
        <f t="shared" si="121"/>
        <v>0</v>
      </c>
      <c r="Q898" s="196">
        <v>0</v>
      </c>
      <c r="R898" s="196">
        <f t="shared" si="122"/>
        <v>0</v>
      </c>
      <c r="S898" s="196">
        <v>0</v>
      </c>
      <c r="T898" s="197">
        <f t="shared" si="123"/>
        <v>0</v>
      </c>
      <c r="AR898" s="23" t="s">
        <v>156</v>
      </c>
      <c r="AT898" s="23" t="s">
        <v>151</v>
      </c>
      <c r="AU898" s="23" t="s">
        <v>171</v>
      </c>
      <c r="AY898" s="23" t="s">
        <v>149</v>
      </c>
      <c r="BE898" s="198">
        <f t="shared" si="124"/>
        <v>0</v>
      </c>
      <c r="BF898" s="198">
        <f t="shared" si="125"/>
        <v>0</v>
      </c>
      <c r="BG898" s="198">
        <f t="shared" si="126"/>
        <v>0</v>
      </c>
      <c r="BH898" s="198">
        <f t="shared" si="127"/>
        <v>0</v>
      </c>
      <c r="BI898" s="198">
        <f t="shared" si="128"/>
        <v>0</v>
      </c>
      <c r="BJ898" s="23" t="s">
        <v>75</v>
      </c>
      <c r="BK898" s="198">
        <f t="shared" si="129"/>
        <v>0</v>
      </c>
      <c r="BL898" s="23" t="s">
        <v>156</v>
      </c>
      <c r="BM898" s="23" t="s">
        <v>1547</v>
      </c>
    </row>
    <row r="899" spans="2:65" s="1" customFormat="1" ht="22.5" customHeight="1">
      <c r="B899" s="40"/>
      <c r="C899" s="187" t="s">
        <v>1548</v>
      </c>
      <c r="D899" s="187" t="s">
        <v>151</v>
      </c>
      <c r="E899" s="188" t="s">
        <v>1549</v>
      </c>
      <c r="F899" s="189" t="s">
        <v>1550</v>
      </c>
      <c r="G899" s="190" t="s">
        <v>1299</v>
      </c>
      <c r="H899" s="191">
        <v>6</v>
      </c>
      <c r="I899" s="192"/>
      <c r="J899" s="193">
        <f t="shared" si="120"/>
        <v>0</v>
      </c>
      <c r="K899" s="189" t="s">
        <v>21</v>
      </c>
      <c r="L899" s="60"/>
      <c r="M899" s="194" t="s">
        <v>21</v>
      </c>
      <c r="N899" s="195" t="s">
        <v>41</v>
      </c>
      <c r="O899" s="41"/>
      <c r="P899" s="196">
        <f t="shared" si="121"/>
        <v>0</v>
      </c>
      <c r="Q899" s="196">
        <v>0</v>
      </c>
      <c r="R899" s="196">
        <f t="shared" si="122"/>
        <v>0</v>
      </c>
      <c r="S899" s="196">
        <v>0</v>
      </c>
      <c r="T899" s="197">
        <f t="shared" si="123"/>
        <v>0</v>
      </c>
      <c r="AR899" s="23" t="s">
        <v>156</v>
      </c>
      <c r="AT899" s="23" t="s">
        <v>151</v>
      </c>
      <c r="AU899" s="23" t="s">
        <v>171</v>
      </c>
      <c r="AY899" s="23" t="s">
        <v>149</v>
      </c>
      <c r="BE899" s="198">
        <f t="shared" si="124"/>
        <v>0</v>
      </c>
      <c r="BF899" s="198">
        <f t="shared" si="125"/>
        <v>0</v>
      </c>
      <c r="BG899" s="198">
        <f t="shared" si="126"/>
        <v>0</v>
      </c>
      <c r="BH899" s="198">
        <f t="shared" si="127"/>
        <v>0</v>
      </c>
      <c r="BI899" s="198">
        <f t="shared" si="128"/>
        <v>0</v>
      </c>
      <c r="BJ899" s="23" t="s">
        <v>75</v>
      </c>
      <c r="BK899" s="198">
        <f t="shared" si="129"/>
        <v>0</v>
      </c>
      <c r="BL899" s="23" t="s">
        <v>156</v>
      </c>
      <c r="BM899" s="23" t="s">
        <v>1551</v>
      </c>
    </row>
    <row r="900" spans="2:65" s="1" customFormat="1" ht="22.5" customHeight="1">
      <c r="B900" s="40"/>
      <c r="C900" s="187" t="s">
        <v>1552</v>
      </c>
      <c r="D900" s="187" t="s">
        <v>151</v>
      </c>
      <c r="E900" s="188" t="s">
        <v>1553</v>
      </c>
      <c r="F900" s="189" t="s">
        <v>1554</v>
      </c>
      <c r="G900" s="190" t="s">
        <v>1299</v>
      </c>
      <c r="H900" s="191">
        <v>2</v>
      </c>
      <c r="I900" s="192"/>
      <c r="J900" s="193">
        <f t="shared" si="120"/>
        <v>0</v>
      </c>
      <c r="K900" s="189" t="s">
        <v>21</v>
      </c>
      <c r="L900" s="60"/>
      <c r="M900" s="194" t="s">
        <v>21</v>
      </c>
      <c r="N900" s="195" t="s">
        <v>41</v>
      </c>
      <c r="O900" s="41"/>
      <c r="P900" s="196">
        <f t="shared" si="121"/>
        <v>0</v>
      </c>
      <c r="Q900" s="196">
        <v>0</v>
      </c>
      <c r="R900" s="196">
        <f t="shared" si="122"/>
        <v>0</v>
      </c>
      <c r="S900" s="196">
        <v>0</v>
      </c>
      <c r="T900" s="197">
        <f t="shared" si="123"/>
        <v>0</v>
      </c>
      <c r="AR900" s="23" t="s">
        <v>156</v>
      </c>
      <c r="AT900" s="23" t="s">
        <v>151</v>
      </c>
      <c r="AU900" s="23" t="s">
        <v>171</v>
      </c>
      <c r="AY900" s="23" t="s">
        <v>149</v>
      </c>
      <c r="BE900" s="198">
        <f t="shared" si="124"/>
        <v>0</v>
      </c>
      <c r="BF900" s="198">
        <f t="shared" si="125"/>
        <v>0</v>
      </c>
      <c r="BG900" s="198">
        <f t="shared" si="126"/>
        <v>0</v>
      </c>
      <c r="BH900" s="198">
        <f t="shared" si="127"/>
        <v>0</v>
      </c>
      <c r="BI900" s="198">
        <f t="shared" si="128"/>
        <v>0</v>
      </c>
      <c r="BJ900" s="23" t="s">
        <v>75</v>
      </c>
      <c r="BK900" s="198">
        <f t="shared" si="129"/>
        <v>0</v>
      </c>
      <c r="BL900" s="23" t="s">
        <v>156</v>
      </c>
      <c r="BM900" s="23" t="s">
        <v>1555</v>
      </c>
    </row>
    <row r="901" spans="2:65" s="1" customFormat="1" ht="22.5" customHeight="1">
      <c r="B901" s="40"/>
      <c r="C901" s="187" t="s">
        <v>1556</v>
      </c>
      <c r="D901" s="187" t="s">
        <v>151</v>
      </c>
      <c r="E901" s="188" t="s">
        <v>1557</v>
      </c>
      <c r="F901" s="189" t="s">
        <v>1558</v>
      </c>
      <c r="G901" s="190" t="s">
        <v>1299</v>
      </c>
      <c r="H901" s="191">
        <v>4</v>
      </c>
      <c r="I901" s="192"/>
      <c r="J901" s="193">
        <f t="shared" si="120"/>
        <v>0</v>
      </c>
      <c r="K901" s="189" t="s">
        <v>21</v>
      </c>
      <c r="L901" s="60"/>
      <c r="M901" s="194" t="s">
        <v>21</v>
      </c>
      <c r="N901" s="195" t="s">
        <v>41</v>
      </c>
      <c r="O901" s="41"/>
      <c r="P901" s="196">
        <f t="shared" si="121"/>
        <v>0</v>
      </c>
      <c r="Q901" s="196">
        <v>0</v>
      </c>
      <c r="R901" s="196">
        <f t="shared" si="122"/>
        <v>0</v>
      </c>
      <c r="S901" s="196">
        <v>0</v>
      </c>
      <c r="T901" s="197">
        <f t="shared" si="123"/>
        <v>0</v>
      </c>
      <c r="AR901" s="23" t="s">
        <v>156</v>
      </c>
      <c r="AT901" s="23" t="s">
        <v>151</v>
      </c>
      <c r="AU901" s="23" t="s">
        <v>171</v>
      </c>
      <c r="AY901" s="23" t="s">
        <v>149</v>
      </c>
      <c r="BE901" s="198">
        <f t="shared" si="124"/>
        <v>0</v>
      </c>
      <c r="BF901" s="198">
        <f t="shared" si="125"/>
        <v>0</v>
      </c>
      <c r="BG901" s="198">
        <f t="shared" si="126"/>
        <v>0</v>
      </c>
      <c r="BH901" s="198">
        <f t="shared" si="127"/>
        <v>0</v>
      </c>
      <c r="BI901" s="198">
        <f t="shared" si="128"/>
        <v>0</v>
      </c>
      <c r="BJ901" s="23" t="s">
        <v>75</v>
      </c>
      <c r="BK901" s="198">
        <f t="shared" si="129"/>
        <v>0</v>
      </c>
      <c r="BL901" s="23" t="s">
        <v>156</v>
      </c>
      <c r="BM901" s="23" t="s">
        <v>1559</v>
      </c>
    </row>
    <row r="902" spans="2:65" s="1" customFormat="1" ht="22.5" customHeight="1">
      <c r="B902" s="40"/>
      <c r="C902" s="187" t="s">
        <v>1560</v>
      </c>
      <c r="D902" s="187" t="s">
        <v>151</v>
      </c>
      <c r="E902" s="188" t="s">
        <v>1561</v>
      </c>
      <c r="F902" s="189" t="s">
        <v>1562</v>
      </c>
      <c r="G902" s="190" t="s">
        <v>261</v>
      </c>
      <c r="H902" s="191">
        <v>122</v>
      </c>
      <c r="I902" s="192"/>
      <c r="J902" s="193">
        <f t="shared" si="120"/>
        <v>0</v>
      </c>
      <c r="K902" s="189" t="s">
        <v>21</v>
      </c>
      <c r="L902" s="60"/>
      <c r="M902" s="194" t="s">
        <v>21</v>
      </c>
      <c r="N902" s="195" t="s">
        <v>41</v>
      </c>
      <c r="O902" s="41"/>
      <c r="P902" s="196">
        <f t="shared" si="121"/>
        <v>0</v>
      </c>
      <c r="Q902" s="196">
        <v>0</v>
      </c>
      <c r="R902" s="196">
        <f t="shared" si="122"/>
        <v>0</v>
      </c>
      <c r="S902" s="196">
        <v>0</v>
      </c>
      <c r="T902" s="197">
        <f t="shared" si="123"/>
        <v>0</v>
      </c>
      <c r="AR902" s="23" t="s">
        <v>156</v>
      </c>
      <c r="AT902" s="23" t="s">
        <v>151</v>
      </c>
      <c r="AU902" s="23" t="s">
        <v>171</v>
      </c>
      <c r="AY902" s="23" t="s">
        <v>149</v>
      </c>
      <c r="BE902" s="198">
        <f t="shared" si="124"/>
        <v>0</v>
      </c>
      <c r="BF902" s="198">
        <f t="shared" si="125"/>
        <v>0</v>
      </c>
      <c r="BG902" s="198">
        <f t="shared" si="126"/>
        <v>0</v>
      </c>
      <c r="BH902" s="198">
        <f t="shared" si="127"/>
        <v>0</v>
      </c>
      <c r="BI902" s="198">
        <f t="shared" si="128"/>
        <v>0</v>
      </c>
      <c r="BJ902" s="23" t="s">
        <v>75</v>
      </c>
      <c r="BK902" s="198">
        <f t="shared" si="129"/>
        <v>0</v>
      </c>
      <c r="BL902" s="23" t="s">
        <v>156</v>
      </c>
      <c r="BM902" s="23" t="s">
        <v>1563</v>
      </c>
    </row>
    <row r="903" spans="2:65" s="1" customFormat="1" ht="22.5" customHeight="1">
      <c r="B903" s="40"/>
      <c r="C903" s="187" t="s">
        <v>1564</v>
      </c>
      <c r="D903" s="187" t="s">
        <v>151</v>
      </c>
      <c r="E903" s="188" t="s">
        <v>1565</v>
      </c>
      <c r="F903" s="189" t="s">
        <v>1566</v>
      </c>
      <c r="G903" s="190" t="s">
        <v>261</v>
      </c>
      <c r="H903" s="191">
        <v>30</v>
      </c>
      <c r="I903" s="192"/>
      <c r="J903" s="193">
        <f t="shared" si="120"/>
        <v>0</v>
      </c>
      <c r="K903" s="189" t="s">
        <v>21</v>
      </c>
      <c r="L903" s="60"/>
      <c r="M903" s="194" t="s">
        <v>21</v>
      </c>
      <c r="N903" s="195" t="s">
        <v>41</v>
      </c>
      <c r="O903" s="41"/>
      <c r="P903" s="196">
        <f t="shared" si="121"/>
        <v>0</v>
      </c>
      <c r="Q903" s="196">
        <v>0</v>
      </c>
      <c r="R903" s="196">
        <f t="shared" si="122"/>
        <v>0</v>
      </c>
      <c r="S903" s="196">
        <v>0</v>
      </c>
      <c r="T903" s="197">
        <f t="shared" si="123"/>
        <v>0</v>
      </c>
      <c r="AR903" s="23" t="s">
        <v>156</v>
      </c>
      <c r="AT903" s="23" t="s">
        <v>151</v>
      </c>
      <c r="AU903" s="23" t="s">
        <v>171</v>
      </c>
      <c r="AY903" s="23" t="s">
        <v>149</v>
      </c>
      <c r="BE903" s="198">
        <f t="shared" si="124"/>
        <v>0</v>
      </c>
      <c r="BF903" s="198">
        <f t="shared" si="125"/>
        <v>0</v>
      </c>
      <c r="BG903" s="198">
        <f t="shared" si="126"/>
        <v>0</v>
      </c>
      <c r="BH903" s="198">
        <f t="shared" si="127"/>
        <v>0</v>
      </c>
      <c r="BI903" s="198">
        <f t="shared" si="128"/>
        <v>0</v>
      </c>
      <c r="BJ903" s="23" t="s">
        <v>75</v>
      </c>
      <c r="BK903" s="198">
        <f t="shared" si="129"/>
        <v>0</v>
      </c>
      <c r="BL903" s="23" t="s">
        <v>156</v>
      </c>
      <c r="BM903" s="23" t="s">
        <v>1567</v>
      </c>
    </row>
    <row r="904" spans="2:65" s="1" customFormat="1" ht="22.5" customHeight="1">
      <c r="B904" s="40"/>
      <c r="C904" s="187" t="s">
        <v>1568</v>
      </c>
      <c r="D904" s="187" t="s">
        <v>151</v>
      </c>
      <c r="E904" s="188" t="s">
        <v>1569</v>
      </c>
      <c r="F904" s="189" t="s">
        <v>1570</v>
      </c>
      <c r="G904" s="190" t="s">
        <v>261</v>
      </c>
      <c r="H904" s="191">
        <v>18</v>
      </c>
      <c r="I904" s="192"/>
      <c r="J904" s="193">
        <f t="shared" si="120"/>
        <v>0</v>
      </c>
      <c r="K904" s="189" t="s">
        <v>21</v>
      </c>
      <c r="L904" s="60"/>
      <c r="M904" s="194" t="s">
        <v>21</v>
      </c>
      <c r="N904" s="195" t="s">
        <v>41</v>
      </c>
      <c r="O904" s="41"/>
      <c r="P904" s="196">
        <f t="shared" si="121"/>
        <v>0</v>
      </c>
      <c r="Q904" s="196">
        <v>0</v>
      </c>
      <c r="R904" s="196">
        <f t="shared" si="122"/>
        <v>0</v>
      </c>
      <c r="S904" s="196">
        <v>0</v>
      </c>
      <c r="T904" s="197">
        <f t="shared" si="123"/>
        <v>0</v>
      </c>
      <c r="AR904" s="23" t="s">
        <v>156</v>
      </c>
      <c r="AT904" s="23" t="s">
        <v>151</v>
      </c>
      <c r="AU904" s="23" t="s">
        <v>171</v>
      </c>
      <c r="AY904" s="23" t="s">
        <v>149</v>
      </c>
      <c r="BE904" s="198">
        <f t="shared" si="124"/>
        <v>0</v>
      </c>
      <c r="BF904" s="198">
        <f t="shared" si="125"/>
        <v>0</v>
      </c>
      <c r="BG904" s="198">
        <f t="shared" si="126"/>
        <v>0</v>
      </c>
      <c r="BH904" s="198">
        <f t="shared" si="127"/>
        <v>0</v>
      </c>
      <c r="BI904" s="198">
        <f t="shared" si="128"/>
        <v>0</v>
      </c>
      <c r="BJ904" s="23" t="s">
        <v>75</v>
      </c>
      <c r="BK904" s="198">
        <f t="shared" si="129"/>
        <v>0</v>
      </c>
      <c r="BL904" s="23" t="s">
        <v>156</v>
      </c>
      <c r="BM904" s="23" t="s">
        <v>1571</v>
      </c>
    </row>
    <row r="905" spans="2:65" s="1" customFormat="1" ht="22.5" customHeight="1">
      <c r="B905" s="40"/>
      <c r="C905" s="187" t="s">
        <v>1572</v>
      </c>
      <c r="D905" s="187" t="s">
        <v>151</v>
      </c>
      <c r="E905" s="188" t="s">
        <v>1573</v>
      </c>
      <c r="F905" s="189" t="s">
        <v>1574</v>
      </c>
      <c r="G905" s="190" t="s">
        <v>261</v>
      </c>
      <c r="H905" s="191">
        <v>18</v>
      </c>
      <c r="I905" s="192"/>
      <c r="J905" s="193">
        <f t="shared" si="120"/>
        <v>0</v>
      </c>
      <c r="K905" s="189" t="s">
        <v>21</v>
      </c>
      <c r="L905" s="60"/>
      <c r="M905" s="194" t="s">
        <v>21</v>
      </c>
      <c r="N905" s="195" t="s">
        <v>41</v>
      </c>
      <c r="O905" s="41"/>
      <c r="P905" s="196">
        <f t="shared" si="121"/>
        <v>0</v>
      </c>
      <c r="Q905" s="196">
        <v>0</v>
      </c>
      <c r="R905" s="196">
        <f t="shared" si="122"/>
        <v>0</v>
      </c>
      <c r="S905" s="196">
        <v>0</v>
      </c>
      <c r="T905" s="197">
        <f t="shared" si="123"/>
        <v>0</v>
      </c>
      <c r="AR905" s="23" t="s">
        <v>156</v>
      </c>
      <c r="AT905" s="23" t="s">
        <v>151</v>
      </c>
      <c r="AU905" s="23" t="s">
        <v>171</v>
      </c>
      <c r="AY905" s="23" t="s">
        <v>149</v>
      </c>
      <c r="BE905" s="198">
        <f t="shared" si="124"/>
        <v>0</v>
      </c>
      <c r="BF905" s="198">
        <f t="shared" si="125"/>
        <v>0</v>
      </c>
      <c r="BG905" s="198">
        <f t="shared" si="126"/>
        <v>0</v>
      </c>
      <c r="BH905" s="198">
        <f t="shared" si="127"/>
        <v>0</v>
      </c>
      <c r="BI905" s="198">
        <f t="shared" si="128"/>
        <v>0</v>
      </c>
      <c r="BJ905" s="23" t="s">
        <v>75</v>
      </c>
      <c r="BK905" s="198">
        <f t="shared" si="129"/>
        <v>0</v>
      </c>
      <c r="BL905" s="23" t="s">
        <v>156</v>
      </c>
      <c r="BM905" s="23" t="s">
        <v>1575</v>
      </c>
    </row>
    <row r="906" spans="2:65" s="1" customFormat="1" ht="22.5" customHeight="1">
      <c r="B906" s="40"/>
      <c r="C906" s="187" t="s">
        <v>1576</v>
      </c>
      <c r="D906" s="187" t="s">
        <v>151</v>
      </c>
      <c r="E906" s="188" t="s">
        <v>1577</v>
      </c>
      <c r="F906" s="189" t="s">
        <v>1578</v>
      </c>
      <c r="G906" s="190" t="s">
        <v>261</v>
      </c>
      <c r="H906" s="191">
        <v>122</v>
      </c>
      <c r="I906" s="192"/>
      <c r="J906" s="193">
        <f t="shared" si="120"/>
        <v>0</v>
      </c>
      <c r="K906" s="189" t="s">
        <v>21</v>
      </c>
      <c r="L906" s="60"/>
      <c r="M906" s="194" t="s">
        <v>21</v>
      </c>
      <c r="N906" s="195" t="s">
        <v>41</v>
      </c>
      <c r="O906" s="41"/>
      <c r="P906" s="196">
        <f t="shared" si="121"/>
        <v>0</v>
      </c>
      <c r="Q906" s="196">
        <v>0</v>
      </c>
      <c r="R906" s="196">
        <f t="shared" si="122"/>
        <v>0</v>
      </c>
      <c r="S906" s="196">
        <v>0</v>
      </c>
      <c r="T906" s="197">
        <f t="shared" si="123"/>
        <v>0</v>
      </c>
      <c r="AR906" s="23" t="s">
        <v>156</v>
      </c>
      <c r="AT906" s="23" t="s">
        <v>151</v>
      </c>
      <c r="AU906" s="23" t="s">
        <v>171</v>
      </c>
      <c r="AY906" s="23" t="s">
        <v>149</v>
      </c>
      <c r="BE906" s="198">
        <f t="shared" si="124"/>
        <v>0</v>
      </c>
      <c r="BF906" s="198">
        <f t="shared" si="125"/>
        <v>0</v>
      </c>
      <c r="BG906" s="198">
        <f t="shared" si="126"/>
        <v>0</v>
      </c>
      <c r="BH906" s="198">
        <f t="shared" si="127"/>
        <v>0</v>
      </c>
      <c r="BI906" s="198">
        <f t="shared" si="128"/>
        <v>0</v>
      </c>
      <c r="BJ906" s="23" t="s">
        <v>75</v>
      </c>
      <c r="BK906" s="198">
        <f t="shared" si="129"/>
        <v>0</v>
      </c>
      <c r="BL906" s="23" t="s">
        <v>156</v>
      </c>
      <c r="BM906" s="23" t="s">
        <v>1579</v>
      </c>
    </row>
    <row r="907" spans="2:65" s="1" customFormat="1" ht="22.5" customHeight="1">
      <c r="B907" s="40"/>
      <c r="C907" s="187" t="s">
        <v>1580</v>
      </c>
      <c r="D907" s="187" t="s">
        <v>151</v>
      </c>
      <c r="E907" s="188" t="s">
        <v>1581</v>
      </c>
      <c r="F907" s="189" t="s">
        <v>1582</v>
      </c>
      <c r="G907" s="190" t="s">
        <v>1299</v>
      </c>
      <c r="H907" s="191">
        <v>1</v>
      </c>
      <c r="I907" s="192"/>
      <c r="J907" s="193">
        <f t="shared" si="120"/>
        <v>0</v>
      </c>
      <c r="K907" s="189" t="s">
        <v>21</v>
      </c>
      <c r="L907" s="60"/>
      <c r="M907" s="194" t="s">
        <v>21</v>
      </c>
      <c r="N907" s="195" t="s">
        <v>41</v>
      </c>
      <c r="O907" s="41"/>
      <c r="P907" s="196">
        <f t="shared" si="121"/>
        <v>0</v>
      </c>
      <c r="Q907" s="196">
        <v>0</v>
      </c>
      <c r="R907" s="196">
        <f t="shared" si="122"/>
        <v>0</v>
      </c>
      <c r="S907" s="196">
        <v>0</v>
      </c>
      <c r="T907" s="197">
        <f t="shared" si="123"/>
        <v>0</v>
      </c>
      <c r="AR907" s="23" t="s">
        <v>156</v>
      </c>
      <c r="AT907" s="23" t="s">
        <v>151</v>
      </c>
      <c r="AU907" s="23" t="s">
        <v>171</v>
      </c>
      <c r="AY907" s="23" t="s">
        <v>149</v>
      </c>
      <c r="BE907" s="198">
        <f t="shared" si="124"/>
        <v>0</v>
      </c>
      <c r="BF907" s="198">
        <f t="shared" si="125"/>
        <v>0</v>
      </c>
      <c r="BG907" s="198">
        <f t="shared" si="126"/>
        <v>0</v>
      </c>
      <c r="BH907" s="198">
        <f t="shared" si="127"/>
        <v>0</v>
      </c>
      <c r="BI907" s="198">
        <f t="shared" si="128"/>
        <v>0</v>
      </c>
      <c r="BJ907" s="23" t="s">
        <v>75</v>
      </c>
      <c r="BK907" s="198">
        <f t="shared" si="129"/>
        <v>0</v>
      </c>
      <c r="BL907" s="23" t="s">
        <v>156</v>
      </c>
      <c r="BM907" s="23" t="s">
        <v>1583</v>
      </c>
    </row>
    <row r="908" spans="2:65" s="1" customFormat="1" ht="27">
      <c r="B908" s="40"/>
      <c r="C908" s="62"/>
      <c r="D908" s="201" t="s">
        <v>404</v>
      </c>
      <c r="E908" s="62"/>
      <c r="F908" s="250" t="s">
        <v>1395</v>
      </c>
      <c r="G908" s="62"/>
      <c r="H908" s="62"/>
      <c r="I908" s="157"/>
      <c r="J908" s="62"/>
      <c r="K908" s="62"/>
      <c r="L908" s="60"/>
      <c r="M908" s="251"/>
      <c r="N908" s="41"/>
      <c r="O908" s="41"/>
      <c r="P908" s="41"/>
      <c r="Q908" s="41"/>
      <c r="R908" s="41"/>
      <c r="S908" s="41"/>
      <c r="T908" s="77"/>
      <c r="AT908" s="23" t="s">
        <v>404</v>
      </c>
      <c r="AU908" s="23" t="s">
        <v>171</v>
      </c>
    </row>
    <row r="909" spans="2:65" s="10" customFormat="1" ht="22.35" customHeight="1">
      <c r="B909" s="170"/>
      <c r="C909" s="171"/>
      <c r="D909" s="184" t="s">
        <v>69</v>
      </c>
      <c r="E909" s="185" t="s">
        <v>1584</v>
      </c>
      <c r="F909" s="185" t="s">
        <v>1585</v>
      </c>
      <c r="G909" s="171"/>
      <c r="H909" s="171"/>
      <c r="I909" s="174"/>
      <c r="J909" s="186">
        <f>BK909</f>
        <v>0</v>
      </c>
      <c r="K909" s="171"/>
      <c r="L909" s="176"/>
      <c r="M909" s="177"/>
      <c r="N909" s="178"/>
      <c r="O909" s="178"/>
      <c r="P909" s="179">
        <f>SUM(P910:P931)</f>
        <v>0</v>
      </c>
      <c r="Q909" s="178"/>
      <c r="R909" s="179">
        <f>SUM(R910:R931)</f>
        <v>0</v>
      </c>
      <c r="S909" s="178"/>
      <c r="T909" s="180">
        <f>SUM(T910:T931)</f>
        <v>0</v>
      </c>
      <c r="AR909" s="181" t="s">
        <v>82</v>
      </c>
      <c r="AT909" s="182" t="s">
        <v>69</v>
      </c>
      <c r="AU909" s="182" t="s">
        <v>82</v>
      </c>
      <c r="AY909" s="181" t="s">
        <v>149</v>
      </c>
      <c r="BK909" s="183">
        <f>SUM(BK910:BK931)</f>
        <v>0</v>
      </c>
    </row>
    <row r="910" spans="2:65" s="1" customFormat="1" ht="22.5" customHeight="1">
      <c r="B910" s="40"/>
      <c r="C910" s="187" t="s">
        <v>1586</v>
      </c>
      <c r="D910" s="187" t="s">
        <v>151</v>
      </c>
      <c r="E910" s="188" t="s">
        <v>1587</v>
      </c>
      <c r="F910" s="189" t="s">
        <v>1588</v>
      </c>
      <c r="G910" s="190" t="s">
        <v>1299</v>
      </c>
      <c r="H910" s="191">
        <v>6</v>
      </c>
      <c r="I910" s="192"/>
      <c r="J910" s="193">
        <f t="shared" ref="J910:J922" si="130">ROUND(I910*H910,2)</f>
        <v>0</v>
      </c>
      <c r="K910" s="189" t="s">
        <v>21</v>
      </c>
      <c r="L910" s="60"/>
      <c r="M910" s="194" t="s">
        <v>21</v>
      </c>
      <c r="N910" s="195" t="s">
        <v>41</v>
      </c>
      <c r="O910" s="41"/>
      <c r="P910" s="196">
        <f t="shared" ref="P910:P922" si="131">O910*H910</f>
        <v>0</v>
      </c>
      <c r="Q910" s="196">
        <v>0</v>
      </c>
      <c r="R910" s="196">
        <f t="shared" ref="R910:R922" si="132">Q910*H910</f>
        <v>0</v>
      </c>
      <c r="S910" s="196">
        <v>0</v>
      </c>
      <c r="T910" s="197">
        <f t="shared" ref="T910:T922" si="133">S910*H910</f>
        <v>0</v>
      </c>
      <c r="AR910" s="23" t="s">
        <v>156</v>
      </c>
      <c r="AT910" s="23" t="s">
        <v>151</v>
      </c>
      <c r="AU910" s="23" t="s">
        <v>171</v>
      </c>
      <c r="AY910" s="23" t="s">
        <v>149</v>
      </c>
      <c r="BE910" s="198">
        <f t="shared" ref="BE910:BE922" si="134">IF(N910="základní",J910,0)</f>
        <v>0</v>
      </c>
      <c r="BF910" s="198">
        <f t="shared" ref="BF910:BF922" si="135">IF(N910="snížená",J910,0)</f>
        <v>0</v>
      </c>
      <c r="BG910" s="198">
        <f t="shared" ref="BG910:BG922" si="136">IF(N910="zákl. přenesená",J910,0)</f>
        <v>0</v>
      </c>
      <c r="BH910" s="198">
        <f t="shared" ref="BH910:BH922" si="137">IF(N910="sníž. přenesená",J910,0)</f>
        <v>0</v>
      </c>
      <c r="BI910" s="198">
        <f t="shared" ref="BI910:BI922" si="138">IF(N910="nulová",J910,0)</f>
        <v>0</v>
      </c>
      <c r="BJ910" s="23" t="s">
        <v>75</v>
      </c>
      <c r="BK910" s="198">
        <f t="shared" ref="BK910:BK922" si="139">ROUND(I910*H910,2)</f>
        <v>0</v>
      </c>
      <c r="BL910" s="23" t="s">
        <v>156</v>
      </c>
      <c r="BM910" s="23" t="s">
        <v>1589</v>
      </c>
    </row>
    <row r="911" spans="2:65" s="1" customFormat="1" ht="22.5" customHeight="1">
      <c r="B911" s="40"/>
      <c r="C911" s="187" t="s">
        <v>1590</v>
      </c>
      <c r="D911" s="187" t="s">
        <v>151</v>
      </c>
      <c r="E911" s="188" t="s">
        <v>1591</v>
      </c>
      <c r="F911" s="189" t="s">
        <v>1592</v>
      </c>
      <c r="G911" s="190" t="s">
        <v>1299</v>
      </c>
      <c r="H911" s="191">
        <v>3</v>
      </c>
      <c r="I911" s="192"/>
      <c r="J911" s="193">
        <f t="shared" si="130"/>
        <v>0</v>
      </c>
      <c r="K911" s="189" t="s">
        <v>21</v>
      </c>
      <c r="L911" s="60"/>
      <c r="M911" s="194" t="s">
        <v>21</v>
      </c>
      <c r="N911" s="195" t="s">
        <v>41</v>
      </c>
      <c r="O911" s="41"/>
      <c r="P911" s="196">
        <f t="shared" si="131"/>
        <v>0</v>
      </c>
      <c r="Q911" s="196">
        <v>0</v>
      </c>
      <c r="R911" s="196">
        <f t="shared" si="132"/>
        <v>0</v>
      </c>
      <c r="S911" s="196">
        <v>0</v>
      </c>
      <c r="T911" s="197">
        <f t="shared" si="133"/>
        <v>0</v>
      </c>
      <c r="AR911" s="23" t="s">
        <v>156</v>
      </c>
      <c r="AT911" s="23" t="s">
        <v>151</v>
      </c>
      <c r="AU911" s="23" t="s">
        <v>171</v>
      </c>
      <c r="AY911" s="23" t="s">
        <v>149</v>
      </c>
      <c r="BE911" s="198">
        <f t="shared" si="134"/>
        <v>0</v>
      </c>
      <c r="BF911" s="198">
        <f t="shared" si="135"/>
        <v>0</v>
      </c>
      <c r="BG911" s="198">
        <f t="shared" si="136"/>
        <v>0</v>
      </c>
      <c r="BH911" s="198">
        <f t="shared" si="137"/>
        <v>0</v>
      </c>
      <c r="BI911" s="198">
        <f t="shared" si="138"/>
        <v>0</v>
      </c>
      <c r="BJ911" s="23" t="s">
        <v>75</v>
      </c>
      <c r="BK911" s="198">
        <f t="shared" si="139"/>
        <v>0</v>
      </c>
      <c r="BL911" s="23" t="s">
        <v>156</v>
      </c>
      <c r="BM911" s="23" t="s">
        <v>1593</v>
      </c>
    </row>
    <row r="912" spans="2:65" s="1" customFormat="1" ht="22.5" customHeight="1">
      <c r="B912" s="40"/>
      <c r="C912" s="187" t="s">
        <v>1594</v>
      </c>
      <c r="D912" s="187" t="s">
        <v>151</v>
      </c>
      <c r="E912" s="188" t="s">
        <v>1595</v>
      </c>
      <c r="F912" s="189" t="s">
        <v>1596</v>
      </c>
      <c r="G912" s="190" t="s">
        <v>1299</v>
      </c>
      <c r="H912" s="191">
        <v>1</v>
      </c>
      <c r="I912" s="192"/>
      <c r="J912" s="193">
        <f t="shared" si="130"/>
        <v>0</v>
      </c>
      <c r="K912" s="189" t="s">
        <v>21</v>
      </c>
      <c r="L912" s="60"/>
      <c r="M912" s="194" t="s">
        <v>21</v>
      </c>
      <c r="N912" s="195" t="s">
        <v>41</v>
      </c>
      <c r="O912" s="41"/>
      <c r="P912" s="196">
        <f t="shared" si="131"/>
        <v>0</v>
      </c>
      <c r="Q912" s="196">
        <v>0</v>
      </c>
      <c r="R912" s="196">
        <f t="shared" si="132"/>
        <v>0</v>
      </c>
      <c r="S912" s="196">
        <v>0</v>
      </c>
      <c r="T912" s="197">
        <f t="shared" si="133"/>
        <v>0</v>
      </c>
      <c r="AR912" s="23" t="s">
        <v>156</v>
      </c>
      <c r="AT912" s="23" t="s">
        <v>151</v>
      </c>
      <c r="AU912" s="23" t="s">
        <v>171</v>
      </c>
      <c r="AY912" s="23" t="s">
        <v>149</v>
      </c>
      <c r="BE912" s="198">
        <f t="shared" si="134"/>
        <v>0</v>
      </c>
      <c r="BF912" s="198">
        <f t="shared" si="135"/>
        <v>0</v>
      </c>
      <c r="BG912" s="198">
        <f t="shared" si="136"/>
        <v>0</v>
      </c>
      <c r="BH912" s="198">
        <f t="shared" si="137"/>
        <v>0</v>
      </c>
      <c r="BI912" s="198">
        <f t="shared" si="138"/>
        <v>0</v>
      </c>
      <c r="BJ912" s="23" t="s">
        <v>75</v>
      </c>
      <c r="BK912" s="198">
        <f t="shared" si="139"/>
        <v>0</v>
      </c>
      <c r="BL912" s="23" t="s">
        <v>156</v>
      </c>
      <c r="BM912" s="23" t="s">
        <v>1597</v>
      </c>
    </row>
    <row r="913" spans="2:65" s="1" customFormat="1" ht="22.5" customHeight="1">
      <c r="B913" s="40"/>
      <c r="C913" s="187" t="s">
        <v>1598</v>
      </c>
      <c r="D913" s="187" t="s">
        <v>151</v>
      </c>
      <c r="E913" s="188" t="s">
        <v>1599</v>
      </c>
      <c r="F913" s="189" t="s">
        <v>1600</v>
      </c>
      <c r="G913" s="190" t="s">
        <v>1299</v>
      </c>
      <c r="H913" s="191">
        <v>11</v>
      </c>
      <c r="I913" s="192"/>
      <c r="J913" s="193">
        <f t="shared" si="130"/>
        <v>0</v>
      </c>
      <c r="K913" s="189" t="s">
        <v>21</v>
      </c>
      <c r="L913" s="60"/>
      <c r="M913" s="194" t="s">
        <v>21</v>
      </c>
      <c r="N913" s="195" t="s">
        <v>41</v>
      </c>
      <c r="O913" s="41"/>
      <c r="P913" s="196">
        <f t="shared" si="131"/>
        <v>0</v>
      </c>
      <c r="Q913" s="196">
        <v>0</v>
      </c>
      <c r="R913" s="196">
        <f t="shared" si="132"/>
        <v>0</v>
      </c>
      <c r="S913" s="196">
        <v>0</v>
      </c>
      <c r="T913" s="197">
        <f t="shared" si="133"/>
        <v>0</v>
      </c>
      <c r="AR913" s="23" t="s">
        <v>156</v>
      </c>
      <c r="AT913" s="23" t="s">
        <v>151</v>
      </c>
      <c r="AU913" s="23" t="s">
        <v>171</v>
      </c>
      <c r="AY913" s="23" t="s">
        <v>149</v>
      </c>
      <c r="BE913" s="198">
        <f t="shared" si="134"/>
        <v>0</v>
      </c>
      <c r="BF913" s="198">
        <f t="shared" si="135"/>
        <v>0</v>
      </c>
      <c r="BG913" s="198">
        <f t="shared" si="136"/>
        <v>0</v>
      </c>
      <c r="BH913" s="198">
        <f t="shared" si="137"/>
        <v>0</v>
      </c>
      <c r="BI913" s="198">
        <f t="shared" si="138"/>
        <v>0</v>
      </c>
      <c r="BJ913" s="23" t="s">
        <v>75</v>
      </c>
      <c r="BK913" s="198">
        <f t="shared" si="139"/>
        <v>0</v>
      </c>
      <c r="BL913" s="23" t="s">
        <v>156</v>
      </c>
      <c r="BM913" s="23" t="s">
        <v>1601</v>
      </c>
    </row>
    <row r="914" spans="2:65" s="1" customFormat="1" ht="22.5" customHeight="1">
      <c r="B914" s="40"/>
      <c r="C914" s="187" t="s">
        <v>1602</v>
      </c>
      <c r="D914" s="187" t="s">
        <v>151</v>
      </c>
      <c r="E914" s="188" t="s">
        <v>1603</v>
      </c>
      <c r="F914" s="189" t="s">
        <v>1604</v>
      </c>
      <c r="G914" s="190" t="s">
        <v>1299</v>
      </c>
      <c r="H914" s="191">
        <v>2</v>
      </c>
      <c r="I914" s="192"/>
      <c r="J914" s="193">
        <f t="shared" si="130"/>
        <v>0</v>
      </c>
      <c r="K914" s="189" t="s">
        <v>21</v>
      </c>
      <c r="L914" s="60"/>
      <c r="M914" s="194" t="s">
        <v>21</v>
      </c>
      <c r="N914" s="195" t="s">
        <v>41</v>
      </c>
      <c r="O914" s="41"/>
      <c r="P914" s="196">
        <f t="shared" si="131"/>
        <v>0</v>
      </c>
      <c r="Q914" s="196">
        <v>0</v>
      </c>
      <c r="R914" s="196">
        <f t="shared" si="132"/>
        <v>0</v>
      </c>
      <c r="S914" s="196">
        <v>0</v>
      </c>
      <c r="T914" s="197">
        <f t="shared" si="133"/>
        <v>0</v>
      </c>
      <c r="AR914" s="23" t="s">
        <v>156</v>
      </c>
      <c r="AT914" s="23" t="s">
        <v>151</v>
      </c>
      <c r="AU914" s="23" t="s">
        <v>171</v>
      </c>
      <c r="AY914" s="23" t="s">
        <v>149</v>
      </c>
      <c r="BE914" s="198">
        <f t="shared" si="134"/>
        <v>0</v>
      </c>
      <c r="BF914" s="198">
        <f t="shared" si="135"/>
        <v>0</v>
      </c>
      <c r="BG914" s="198">
        <f t="shared" si="136"/>
        <v>0</v>
      </c>
      <c r="BH914" s="198">
        <f t="shared" si="137"/>
        <v>0</v>
      </c>
      <c r="BI914" s="198">
        <f t="shared" si="138"/>
        <v>0</v>
      </c>
      <c r="BJ914" s="23" t="s">
        <v>75</v>
      </c>
      <c r="BK914" s="198">
        <f t="shared" si="139"/>
        <v>0</v>
      </c>
      <c r="BL914" s="23" t="s">
        <v>156</v>
      </c>
      <c r="BM914" s="23" t="s">
        <v>1605</v>
      </c>
    </row>
    <row r="915" spans="2:65" s="1" customFormat="1" ht="22.5" customHeight="1">
      <c r="B915" s="40"/>
      <c r="C915" s="187" t="s">
        <v>1606</v>
      </c>
      <c r="D915" s="187" t="s">
        <v>151</v>
      </c>
      <c r="E915" s="188" t="s">
        <v>1607</v>
      </c>
      <c r="F915" s="189" t="s">
        <v>1608</v>
      </c>
      <c r="G915" s="190" t="s">
        <v>1299</v>
      </c>
      <c r="H915" s="191">
        <v>4</v>
      </c>
      <c r="I915" s="192"/>
      <c r="J915" s="193">
        <f t="shared" si="130"/>
        <v>0</v>
      </c>
      <c r="K915" s="189" t="s">
        <v>21</v>
      </c>
      <c r="L915" s="60"/>
      <c r="M915" s="194" t="s">
        <v>21</v>
      </c>
      <c r="N915" s="195" t="s">
        <v>41</v>
      </c>
      <c r="O915" s="41"/>
      <c r="P915" s="196">
        <f t="shared" si="131"/>
        <v>0</v>
      </c>
      <c r="Q915" s="196">
        <v>0</v>
      </c>
      <c r="R915" s="196">
        <f t="shared" si="132"/>
        <v>0</v>
      </c>
      <c r="S915" s="196">
        <v>0</v>
      </c>
      <c r="T915" s="197">
        <f t="shared" si="133"/>
        <v>0</v>
      </c>
      <c r="AR915" s="23" t="s">
        <v>156</v>
      </c>
      <c r="AT915" s="23" t="s">
        <v>151</v>
      </c>
      <c r="AU915" s="23" t="s">
        <v>171</v>
      </c>
      <c r="AY915" s="23" t="s">
        <v>149</v>
      </c>
      <c r="BE915" s="198">
        <f t="shared" si="134"/>
        <v>0</v>
      </c>
      <c r="BF915" s="198">
        <f t="shared" si="135"/>
        <v>0</v>
      </c>
      <c r="BG915" s="198">
        <f t="shared" si="136"/>
        <v>0</v>
      </c>
      <c r="BH915" s="198">
        <f t="shared" si="137"/>
        <v>0</v>
      </c>
      <c r="BI915" s="198">
        <f t="shared" si="138"/>
        <v>0</v>
      </c>
      <c r="BJ915" s="23" t="s">
        <v>75</v>
      </c>
      <c r="BK915" s="198">
        <f t="shared" si="139"/>
        <v>0</v>
      </c>
      <c r="BL915" s="23" t="s">
        <v>156</v>
      </c>
      <c r="BM915" s="23" t="s">
        <v>1609</v>
      </c>
    </row>
    <row r="916" spans="2:65" s="1" customFormat="1" ht="22.5" customHeight="1">
      <c r="B916" s="40"/>
      <c r="C916" s="187" t="s">
        <v>1610</v>
      </c>
      <c r="D916" s="187" t="s">
        <v>151</v>
      </c>
      <c r="E916" s="188" t="s">
        <v>1611</v>
      </c>
      <c r="F916" s="189" t="s">
        <v>1612</v>
      </c>
      <c r="G916" s="190" t="s">
        <v>1299</v>
      </c>
      <c r="H916" s="191">
        <v>2</v>
      </c>
      <c r="I916" s="192"/>
      <c r="J916" s="193">
        <f t="shared" si="130"/>
        <v>0</v>
      </c>
      <c r="K916" s="189" t="s">
        <v>21</v>
      </c>
      <c r="L916" s="60"/>
      <c r="M916" s="194" t="s">
        <v>21</v>
      </c>
      <c r="N916" s="195" t="s">
        <v>41</v>
      </c>
      <c r="O916" s="41"/>
      <c r="P916" s="196">
        <f t="shared" si="131"/>
        <v>0</v>
      </c>
      <c r="Q916" s="196">
        <v>0</v>
      </c>
      <c r="R916" s="196">
        <f t="shared" si="132"/>
        <v>0</v>
      </c>
      <c r="S916" s="196">
        <v>0</v>
      </c>
      <c r="T916" s="197">
        <f t="shared" si="133"/>
        <v>0</v>
      </c>
      <c r="AR916" s="23" t="s">
        <v>156</v>
      </c>
      <c r="AT916" s="23" t="s">
        <v>151</v>
      </c>
      <c r="AU916" s="23" t="s">
        <v>171</v>
      </c>
      <c r="AY916" s="23" t="s">
        <v>149</v>
      </c>
      <c r="BE916" s="198">
        <f t="shared" si="134"/>
        <v>0</v>
      </c>
      <c r="BF916" s="198">
        <f t="shared" si="135"/>
        <v>0</v>
      </c>
      <c r="BG916" s="198">
        <f t="shared" si="136"/>
        <v>0</v>
      </c>
      <c r="BH916" s="198">
        <f t="shared" si="137"/>
        <v>0</v>
      </c>
      <c r="BI916" s="198">
        <f t="shared" si="138"/>
        <v>0</v>
      </c>
      <c r="BJ916" s="23" t="s">
        <v>75</v>
      </c>
      <c r="BK916" s="198">
        <f t="shared" si="139"/>
        <v>0</v>
      </c>
      <c r="BL916" s="23" t="s">
        <v>156</v>
      </c>
      <c r="BM916" s="23" t="s">
        <v>1613</v>
      </c>
    </row>
    <row r="917" spans="2:65" s="1" customFormat="1" ht="22.5" customHeight="1">
      <c r="B917" s="40"/>
      <c r="C917" s="187" t="s">
        <v>1614</v>
      </c>
      <c r="D917" s="187" t="s">
        <v>151</v>
      </c>
      <c r="E917" s="188" t="s">
        <v>1615</v>
      </c>
      <c r="F917" s="189" t="s">
        <v>1616</v>
      </c>
      <c r="G917" s="190" t="s">
        <v>1299</v>
      </c>
      <c r="H917" s="191">
        <v>2</v>
      </c>
      <c r="I917" s="192"/>
      <c r="J917" s="193">
        <f t="shared" si="130"/>
        <v>0</v>
      </c>
      <c r="K917" s="189" t="s">
        <v>21</v>
      </c>
      <c r="L917" s="60"/>
      <c r="M917" s="194" t="s">
        <v>21</v>
      </c>
      <c r="N917" s="195" t="s">
        <v>41</v>
      </c>
      <c r="O917" s="41"/>
      <c r="P917" s="196">
        <f t="shared" si="131"/>
        <v>0</v>
      </c>
      <c r="Q917" s="196">
        <v>0</v>
      </c>
      <c r="R917" s="196">
        <f t="shared" si="132"/>
        <v>0</v>
      </c>
      <c r="S917" s="196">
        <v>0</v>
      </c>
      <c r="T917" s="197">
        <f t="shared" si="133"/>
        <v>0</v>
      </c>
      <c r="AR917" s="23" t="s">
        <v>156</v>
      </c>
      <c r="AT917" s="23" t="s">
        <v>151</v>
      </c>
      <c r="AU917" s="23" t="s">
        <v>171</v>
      </c>
      <c r="AY917" s="23" t="s">
        <v>149</v>
      </c>
      <c r="BE917" s="198">
        <f t="shared" si="134"/>
        <v>0</v>
      </c>
      <c r="BF917" s="198">
        <f t="shared" si="135"/>
        <v>0</v>
      </c>
      <c r="BG917" s="198">
        <f t="shared" si="136"/>
        <v>0</v>
      </c>
      <c r="BH917" s="198">
        <f t="shared" si="137"/>
        <v>0</v>
      </c>
      <c r="BI917" s="198">
        <f t="shared" si="138"/>
        <v>0</v>
      </c>
      <c r="BJ917" s="23" t="s">
        <v>75</v>
      </c>
      <c r="BK917" s="198">
        <f t="shared" si="139"/>
        <v>0</v>
      </c>
      <c r="BL917" s="23" t="s">
        <v>156</v>
      </c>
      <c r="BM917" s="23" t="s">
        <v>1617</v>
      </c>
    </row>
    <row r="918" spans="2:65" s="1" customFormat="1" ht="22.5" customHeight="1">
      <c r="B918" s="40"/>
      <c r="C918" s="187" t="s">
        <v>1618</v>
      </c>
      <c r="D918" s="187" t="s">
        <v>151</v>
      </c>
      <c r="E918" s="188" t="s">
        <v>1619</v>
      </c>
      <c r="F918" s="189" t="s">
        <v>1620</v>
      </c>
      <c r="G918" s="190" t="s">
        <v>1299</v>
      </c>
      <c r="H918" s="191">
        <v>44</v>
      </c>
      <c r="I918" s="192"/>
      <c r="J918" s="193">
        <f t="shared" si="130"/>
        <v>0</v>
      </c>
      <c r="K918" s="189" t="s">
        <v>21</v>
      </c>
      <c r="L918" s="60"/>
      <c r="M918" s="194" t="s">
        <v>21</v>
      </c>
      <c r="N918" s="195" t="s">
        <v>41</v>
      </c>
      <c r="O918" s="41"/>
      <c r="P918" s="196">
        <f t="shared" si="131"/>
        <v>0</v>
      </c>
      <c r="Q918" s="196">
        <v>0</v>
      </c>
      <c r="R918" s="196">
        <f t="shared" si="132"/>
        <v>0</v>
      </c>
      <c r="S918" s="196">
        <v>0</v>
      </c>
      <c r="T918" s="197">
        <f t="shared" si="133"/>
        <v>0</v>
      </c>
      <c r="AR918" s="23" t="s">
        <v>156</v>
      </c>
      <c r="AT918" s="23" t="s">
        <v>151</v>
      </c>
      <c r="AU918" s="23" t="s">
        <v>171</v>
      </c>
      <c r="AY918" s="23" t="s">
        <v>149</v>
      </c>
      <c r="BE918" s="198">
        <f t="shared" si="134"/>
        <v>0</v>
      </c>
      <c r="BF918" s="198">
        <f t="shared" si="135"/>
        <v>0</v>
      </c>
      <c r="BG918" s="198">
        <f t="shared" si="136"/>
        <v>0</v>
      </c>
      <c r="BH918" s="198">
        <f t="shared" si="137"/>
        <v>0</v>
      </c>
      <c r="BI918" s="198">
        <f t="shared" si="138"/>
        <v>0</v>
      </c>
      <c r="BJ918" s="23" t="s">
        <v>75</v>
      </c>
      <c r="BK918" s="198">
        <f t="shared" si="139"/>
        <v>0</v>
      </c>
      <c r="BL918" s="23" t="s">
        <v>156</v>
      </c>
      <c r="BM918" s="23" t="s">
        <v>1621</v>
      </c>
    </row>
    <row r="919" spans="2:65" s="1" customFormat="1" ht="22.5" customHeight="1">
      <c r="B919" s="40"/>
      <c r="C919" s="187" t="s">
        <v>1622</v>
      </c>
      <c r="D919" s="187" t="s">
        <v>151</v>
      </c>
      <c r="E919" s="188" t="s">
        <v>1623</v>
      </c>
      <c r="F919" s="189" t="s">
        <v>1624</v>
      </c>
      <c r="G919" s="190" t="s">
        <v>1299</v>
      </c>
      <c r="H919" s="191">
        <v>1</v>
      </c>
      <c r="I919" s="192"/>
      <c r="J919" s="193">
        <f t="shared" si="130"/>
        <v>0</v>
      </c>
      <c r="K919" s="189" t="s">
        <v>21</v>
      </c>
      <c r="L919" s="60"/>
      <c r="M919" s="194" t="s">
        <v>21</v>
      </c>
      <c r="N919" s="195" t="s">
        <v>41</v>
      </c>
      <c r="O919" s="41"/>
      <c r="P919" s="196">
        <f t="shared" si="131"/>
        <v>0</v>
      </c>
      <c r="Q919" s="196">
        <v>0</v>
      </c>
      <c r="R919" s="196">
        <f t="shared" si="132"/>
        <v>0</v>
      </c>
      <c r="S919" s="196">
        <v>0</v>
      </c>
      <c r="T919" s="197">
        <f t="shared" si="133"/>
        <v>0</v>
      </c>
      <c r="AR919" s="23" t="s">
        <v>156</v>
      </c>
      <c r="AT919" s="23" t="s">
        <v>151</v>
      </c>
      <c r="AU919" s="23" t="s">
        <v>171</v>
      </c>
      <c r="AY919" s="23" t="s">
        <v>149</v>
      </c>
      <c r="BE919" s="198">
        <f t="shared" si="134"/>
        <v>0</v>
      </c>
      <c r="BF919" s="198">
        <f t="shared" si="135"/>
        <v>0</v>
      </c>
      <c r="BG919" s="198">
        <f t="shared" si="136"/>
        <v>0</v>
      </c>
      <c r="BH919" s="198">
        <f t="shared" si="137"/>
        <v>0</v>
      </c>
      <c r="BI919" s="198">
        <f t="shared" si="138"/>
        <v>0</v>
      </c>
      <c r="BJ919" s="23" t="s">
        <v>75</v>
      </c>
      <c r="BK919" s="198">
        <f t="shared" si="139"/>
        <v>0</v>
      </c>
      <c r="BL919" s="23" t="s">
        <v>156</v>
      </c>
      <c r="BM919" s="23" t="s">
        <v>1625</v>
      </c>
    </row>
    <row r="920" spans="2:65" s="1" customFormat="1" ht="22.5" customHeight="1">
      <c r="B920" s="40"/>
      <c r="C920" s="187" t="s">
        <v>1626</v>
      </c>
      <c r="D920" s="187" t="s">
        <v>151</v>
      </c>
      <c r="E920" s="188" t="s">
        <v>1627</v>
      </c>
      <c r="F920" s="189" t="s">
        <v>1628</v>
      </c>
      <c r="G920" s="190" t="s">
        <v>1299</v>
      </c>
      <c r="H920" s="191">
        <v>10</v>
      </c>
      <c r="I920" s="192"/>
      <c r="J920" s="193">
        <f t="shared" si="130"/>
        <v>0</v>
      </c>
      <c r="K920" s="189" t="s">
        <v>21</v>
      </c>
      <c r="L920" s="60"/>
      <c r="M920" s="194" t="s">
        <v>21</v>
      </c>
      <c r="N920" s="195" t="s">
        <v>41</v>
      </c>
      <c r="O920" s="41"/>
      <c r="P920" s="196">
        <f t="shared" si="131"/>
        <v>0</v>
      </c>
      <c r="Q920" s="196">
        <v>0</v>
      </c>
      <c r="R920" s="196">
        <f t="shared" si="132"/>
        <v>0</v>
      </c>
      <c r="S920" s="196">
        <v>0</v>
      </c>
      <c r="T920" s="197">
        <f t="shared" si="133"/>
        <v>0</v>
      </c>
      <c r="AR920" s="23" t="s">
        <v>156</v>
      </c>
      <c r="AT920" s="23" t="s">
        <v>151</v>
      </c>
      <c r="AU920" s="23" t="s">
        <v>171</v>
      </c>
      <c r="AY920" s="23" t="s">
        <v>149</v>
      </c>
      <c r="BE920" s="198">
        <f t="shared" si="134"/>
        <v>0</v>
      </c>
      <c r="BF920" s="198">
        <f t="shared" si="135"/>
        <v>0</v>
      </c>
      <c r="BG920" s="198">
        <f t="shared" si="136"/>
        <v>0</v>
      </c>
      <c r="BH920" s="198">
        <f t="shared" si="137"/>
        <v>0</v>
      </c>
      <c r="BI920" s="198">
        <f t="shared" si="138"/>
        <v>0</v>
      </c>
      <c r="BJ920" s="23" t="s">
        <v>75</v>
      </c>
      <c r="BK920" s="198">
        <f t="shared" si="139"/>
        <v>0</v>
      </c>
      <c r="BL920" s="23" t="s">
        <v>156</v>
      </c>
      <c r="BM920" s="23" t="s">
        <v>1629</v>
      </c>
    </row>
    <row r="921" spans="2:65" s="1" customFormat="1" ht="22.5" customHeight="1">
      <c r="B921" s="40"/>
      <c r="C921" s="187" t="s">
        <v>1630</v>
      </c>
      <c r="D921" s="187" t="s">
        <v>151</v>
      </c>
      <c r="E921" s="188" t="s">
        <v>1631</v>
      </c>
      <c r="F921" s="189" t="s">
        <v>1632</v>
      </c>
      <c r="G921" s="190" t="s">
        <v>1299</v>
      </c>
      <c r="H921" s="191">
        <v>1</v>
      </c>
      <c r="I921" s="192"/>
      <c r="J921" s="193">
        <f t="shared" si="130"/>
        <v>0</v>
      </c>
      <c r="K921" s="189" t="s">
        <v>21</v>
      </c>
      <c r="L921" s="60"/>
      <c r="M921" s="194" t="s">
        <v>21</v>
      </c>
      <c r="N921" s="195" t="s">
        <v>41</v>
      </c>
      <c r="O921" s="41"/>
      <c r="P921" s="196">
        <f t="shared" si="131"/>
        <v>0</v>
      </c>
      <c r="Q921" s="196">
        <v>0</v>
      </c>
      <c r="R921" s="196">
        <f t="shared" si="132"/>
        <v>0</v>
      </c>
      <c r="S921" s="196">
        <v>0</v>
      </c>
      <c r="T921" s="197">
        <f t="shared" si="133"/>
        <v>0</v>
      </c>
      <c r="AR921" s="23" t="s">
        <v>156</v>
      </c>
      <c r="AT921" s="23" t="s">
        <v>151</v>
      </c>
      <c r="AU921" s="23" t="s">
        <v>171</v>
      </c>
      <c r="AY921" s="23" t="s">
        <v>149</v>
      </c>
      <c r="BE921" s="198">
        <f t="shared" si="134"/>
        <v>0</v>
      </c>
      <c r="BF921" s="198">
        <f t="shared" si="135"/>
        <v>0</v>
      </c>
      <c r="BG921" s="198">
        <f t="shared" si="136"/>
        <v>0</v>
      </c>
      <c r="BH921" s="198">
        <f t="shared" si="137"/>
        <v>0</v>
      </c>
      <c r="BI921" s="198">
        <f t="shared" si="138"/>
        <v>0</v>
      </c>
      <c r="BJ921" s="23" t="s">
        <v>75</v>
      </c>
      <c r="BK921" s="198">
        <f t="shared" si="139"/>
        <v>0</v>
      </c>
      <c r="BL921" s="23" t="s">
        <v>156</v>
      </c>
      <c r="BM921" s="23" t="s">
        <v>1633</v>
      </c>
    </row>
    <row r="922" spans="2:65" s="1" customFormat="1" ht="22.5" customHeight="1">
      <c r="B922" s="40"/>
      <c r="C922" s="187" t="s">
        <v>1634</v>
      </c>
      <c r="D922" s="187" t="s">
        <v>151</v>
      </c>
      <c r="E922" s="188" t="s">
        <v>1635</v>
      </c>
      <c r="F922" s="189" t="s">
        <v>1636</v>
      </c>
      <c r="G922" s="190" t="s">
        <v>1299</v>
      </c>
      <c r="H922" s="191">
        <v>1</v>
      </c>
      <c r="I922" s="192"/>
      <c r="J922" s="193">
        <f t="shared" si="130"/>
        <v>0</v>
      </c>
      <c r="K922" s="189" t="s">
        <v>21</v>
      </c>
      <c r="L922" s="60"/>
      <c r="M922" s="194" t="s">
        <v>21</v>
      </c>
      <c r="N922" s="195" t="s">
        <v>41</v>
      </c>
      <c r="O922" s="41"/>
      <c r="P922" s="196">
        <f t="shared" si="131"/>
        <v>0</v>
      </c>
      <c r="Q922" s="196">
        <v>0</v>
      </c>
      <c r="R922" s="196">
        <f t="shared" si="132"/>
        <v>0</v>
      </c>
      <c r="S922" s="196">
        <v>0</v>
      </c>
      <c r="T922" s="197">
        <f t="shared" si="133"/>
        <v>0</v>
      </c>
      <c r="AR922" s="23" t="s">
        <v>156</v>
      </c>
      <c r="AT922" s="23" t="s">
        <v>151</v>
      </c>
      <c r="AU922" s="23" t="s">
        <v>171</v>
      </c>
      <c r="AY922" s="23" t="s">
        <v>149</v>
      </c>
      <c r="BE922" s="198">
        <f t="shared" si="134"/>
        <v>0</v>
      </c>
      <c r="BF922" s="198">
        <f t="shared" si="135"/>
        <v>0</v>
      </c>
      <c r="BG922" s="198">
        <f t="shared" si="136"/>
        <v>0</v>
      </c>
      <c r="BH922" s="198">
        <f t="shared" si="137"/>
        <v>0</v>
      </c>
      <c r="BI922" s="198">
        <f t="shared" si="138"/>
        <v>0</v>
      </c>
      <c r="BJ922" s="23" t="s">
        <v>75</v>
      </c>
      <c r="BK922" s="198">
        <f t="shared" si="139"/>
        <v>0</v>
      </c>
      <c r="BL922" s="23" t="s">
        <v>156</v>
      </c>
      <c r="BM922" s="23" t="s">
        <v>1637</v>
      </c>
    </row>
    <row r="923" spans="2:65" s="1" customFormat="1" ht="27">
      <c r="B923" s="40"/>
      <c r="C923" s="62"/>
      <c r="D923" s="224" t="s">
        <v>404</v>
      </c>
      <c r="E923" s="62"/>
      <c r="F923" s="253" t="s">
        <v>1638</v>
      </c>
      <c r="G923" s="62"/>
      <c r="H923" s="62"/>
      <c r="I923" s="157"/>
      <c r="J923" s="62"/>
      <c r="K923" s="62"/>
      <c r="L923" s="60"/>
      <c r="M923" s="251"/>
      <c r="N923" s="41"/>
      <c r="O923" s="41"/>
      <c r="P923" s="41"/>
      <c r="Q923" s="41"/>
      <c r="R923" s="41"/>
      <c r="S923" s="41"/>
      <c r="T923" s="77"/>
      <c r="AT923" s="23" t="s">
        <v>404</v>
      </c>
      <c r="AU923" s="23" t="s">
        <v>171</v>
      </c>
    </row>
    <row r="924" spans="2:65" s="1" customFormat="1" ht="22.5" customHeight="1">
      <c r="B924" s="40"/>
      <c r="C924" s="187" t="s">
        <v>1639</v>
      </c>
      <c r="D924" s="187" t="s">
        <v>151</v>
      </c>
      <c r="E924" s="188" t="s">
        <v>1640</v>
      </c>
      <c r="F924" s="189" t="s">
        <v>1641</v>
      </c>
      <c r="G924" s="190" t="s">
        <v>1299</v>
      </c>
      <c r="H924" s="191">
        <v>1</v>
      </c>
      <c r="I924" s="192"/>
      <c r="J924" s="193">
        <f>ROUND(I924*H924,2)</f>
        <v>0</v>
      </c>
      <c r="K924" s="189" t="s">
        <v>21</v>
      </c>
      <c r="L924" s="60"/>
      <c r="M924" s="194" t="s">
        <v>21</v>
      </c>
      <c r="N924" s="195" t="s">
        <v>41</v>
      </c>
      <c r="O924" s="41"/>
      <c r="P924" s="196">
        <f>O924*H924</f>
        <v>0</v>
      </c>
      <c r="Q924" s="196">
        <v>0</v>
      </c>
      <c r="R924" s="196">
        <f>Q924*H924</f>
        <v>0</v>
      </c>
      <c r="S924" s="196">
        <v>0</v>
      </c>
      <c r="T924" s="197">
        <f>S924*H924</f>
        <v>0</v>
      </c>
      <c r="AR924" s="23" t="s">
        <v>156</v>
      </c>
      <c r="AT924" s="23" t="s">
        <v>151</v>
      </c>
      <c r="AU924" s="23" t="s">
        <v>171</v>
      </c>
      <c r="AY924" s="23" t="s">
        <v>149</v>
      </c>
      <c r="BE924" s="198">
        <f>IF(N924="základní",J924,0)</f>
        <v>0</v>
      </c>
      <c r="BF924" s="198">
        <f>IF(N924="snížená",J924,0)</f>
        <v>0</v>
      </c>
      <c r="BG924" s="198">
        <f>IF(N924="zákl. přenesená",J924,0)</f>
        <v>0</v>
      </c>
      <c r="BH924" s="198">
        <f>IF(N924="sníž. přenesená",J924,0)</f>
        <v>0</v>
      </c>
      <c r="BI924" s="198">
        <f>IF(N924="nulová",J924,0)</f>
        <v>0</v>
      </c>
      <c r="BJ924" s="23" t="s">
        <v>75</v>
      </c>
      <c r="BK924" s="198">
        <f>ROUND(I924*H924,2)</f>
        <v>0</v>
      </c>
      <c r="BL924" s="23" t="s">
        <v>156</v>
      </c>
      <c r="BM924" s="23" t="s">
        <v>1642</v>
      </c>
    </row>
    <row r="925" spans="2:65" s="1" customFormat="1" ht="81">
      <c r="B925" s="40"/>
      <c r="C925" s="62"/>
      <c r="D925" s="224" t="s">
        <v>404</v>
      </c>
      <c r="E925" s="62"/>
      <c r="F925" s="253" t="s">
        <v>1643</v>
      </c>
      <c r="G925" s="62"/>
      <c r="H925" s="62"/>
      <c r="I925" s="157"/>
      <c r="J925" s="62"/>
      <c r="K925" s="62"/>
      <c r="L925" s="60"/>
      <c r="M925" s="251"/>
      <c r="N925" s="41"/>
      <c r="O925" s="41"/>
      <c r="P925" s="41"/>
      <c r="Q925" s="41"/>
      <c r="R925" s="41"/>
      <c r="S925" s="41"/>
      <c r="T925" s="77"/>
      <c r="AT925" s="23" t="s">
        <v>404</v>
      </c>
      <c r="AU925" s="23" t="s">
        <v>171</v>
      </c>
    </row>
    <row r="926" spans="2:65" s="1" customFormat="1" ht="22.5" customHeight="1">
      <c r="B926" s="40"/>
      <c r="C926" s="187" t="s">
        <v>1644</v>
      </c>
      <c r="D926" s="187" t="s">
        <v>151</v>
      </c>
      <c r="E926" s="188" t="s">
        <v>1645</v>
      </c>
      <c r="F926" s="189" t="s">
        <v>1646</v>
      </c>
      <c r="G926" s="190" t="s">
        <v>1299</v>
      </c>
      <c r="H926" s="191">
        <v>1</v>
      </c>
      <c r="I926" s="192"/>
      <c r="J926" s="193">
        <f>ROUND(I926*H926,2)</f>
        <v>0</v>
      </c>
      <c r="K926" s="189" t="s">
        <v>21</v>
      </c>
      <c r="L926" s="60"/>
      <c r="M926" s="194" t="s">
        <v>21</v>
      </c>
      <c r="N926" s="195" t="s">
        <v>41</v>
      </c>
      <c r="O926" s="41"/>
      <c r="P926" s="196">
        <f>O926*H926</f>
        <v>0</v>
      </c>
      <c r="Q926" s="196">
        <v>0</v>
      </c>
      <c r="R926" s="196">
        <f>Q926*H926</f>
        <v>0</v>
      </c>
      <c r="S926" s="196">
        <v>0</v>
      </c>
      <c r="T926" s="197">
        <f>S926*H926</f>
        <v>0</v>
      </c>
      <c r="AR926" s="23" t="s">
        <v>156</v>
      </c>
      <c r="AT926" s="23" t="s">
        <v>151</v>
      </c>
      <c r="AU926" s="23" t="s">
        <v>171</v>
      </c>
      <c r="AY926" s="23" t="s">
        <v>149</v>
      </c>
      <c r="BE926" s="198">
        <f>IF(N926="základní",J926,0)</f>
        <v>0</v>
      </c>
      <c r="BF926" s="198">
        <f>IF(N926="snížená",J926,0)</f>
        <v>0</v>
      </c>
      <c r="BG926" s="198">
        <f>IF(N926="zákl. přenesená",J926,0)</f>
        <v>0</v>
      </c>
      <c r="BH926" s="198">
        <f>IF(N926="sníž. přenesená",J926,0)</f>
        <v>0</v>
      </c>
      <c r="BI926" s="198">
        <f>IF(N926="nulová",J926,0)</f>
        <v>0</v>
      </c>
      <c r="BJ926" s="23" t="s">
        <v>75</v>
      </c>
      <c r="BK926" s="198">
        <f>ROUND(I926*H926,2)</f>
        <v>0</v>
      </c>
      <c r="BL926" s="23" t="s">
        <v>156</v>
      </c>
      <c r="BM926" s="23" t="s">
        <v>1647</v>
      </c>
    </row>
    <row r="927" spans="2:65" s="1" customFormat="1" ht="22.5" customHeight="1">
      <c r="B927" s="40"/>
      <c r="C927" s="187" t="s">
        <v>1648</v>
      </c>
      <c r="D927" s="187" t="s">
        <v>151</v>
      </c>
      <c r="E927" s="188" t="s">
        <v>1649</v>
      </c>
      <c r="F927" s="189" t="s">
        <v>1650</v>
      </c>
      <c r="G927" s="190" t="s">
        <v>1299</v>
      </c>
      <c r="H927" s="191">
        <v>2</v>
      </c>
      <c r="I927" s="192"/>
      <c r="J927" s="193">
        <f>ROUND(I927*H927,2)</f>
        <v>0</v>
      </c>
      <c r="K927" s="189" t="s">
        <v>21</v>
      </c>
      <c r="L927" s="60"/>
      <c r="M927" s="194" t="s">
        <v>21</v>
      </c>
      <c r="N927" s="195" t="s">
        <v>41</v>
      </c>
      <c r="O927" s="41"/>
      <c r="P927" s="196">
        <f>O927*H927</f>
        <v>0</v>
      </c>
      <c r="Q927" s="196">
        <v>0</v>
      </c>
      <c r="R927" s="196">
        <f>Q927*H927</f>
        <v>0</v>
      </c>
      <c r="S927" s="196">
        <v>0</v>
      </c>
      <c r="T927" s="197">
        <f>S927*H927</f>
        <v>0</v>
      </c>
      <c r="AR927" s="23" t="s">
        <v>156</v>
      </c>
      <c r="AT927" s="23" t="s">
        <v>151</v>
      </c>
      <c r="AU927" s="23" t="s">
        <v>171</v>
      </c>
      <c r="AY927" s="23" t="s">
        <v>149</v>
      </c>
      <c r="BE927" s="198">
        <f>IF(N927="základní",J927,0)</f>
        <v>0</v>
      </c>
      <c r="BF927" s="198">
        <f>IF(N927="snížená",J927,0)</f>
        <v>0</v>
      </c>
      <c r="BG927" s="198">
        <f>IF(N927="zákl. přenesená",J927,0)</f>
        <v>0</v>
      </c>
      <c r="BH927" s="198">
        <f>IF(N927="sníž. přenesená",J927,0)</f>
        <v>0</v>
      </c>
      <c r="BI927" s="198">
        <f>IF(N927="nulová",J927,0)</f>
        <v>0</v>
      </c>
      <c r="BJ927" s="23" t="s">
        <v>75</v>
      </c>
      <c r="BK927" s="198">
        <f>ROUND(I927*H927,2)</f>
        <v>0</v>
      </c>
      <c r="BL927" s="23" t="s">
        <v>156</v>
      </c>
      <c r="BM927" s="23" t="s">
        <v>1651</v>
      </c>
    </row>
    <row r="928" spans="2:65" s="1" customFormat="1" ht="22.5" customHeight="1">
      <c r="B928" s="40"/>
      <c r="C928" s="187" t="s">
        <v>1652</v>
      </c>
      <c r="D928" s="187" t="s">
        <v>151</v>
      </c>
      <c r="E928" s="188" t="s">
        <v>1653</v>
      </c>
      <c r="F928" s="189" t="s">
        <v>1654</v>
      </c>
      <c r="G928" s="190" t="s">
        <v>1299</v>
      </c>
      <c r="H928" s="191">
        <v>1</v>
      </c>
      <c r="I928" s="192"/>
      <c r="J928" s="193">
        <f>ROUND(I928*H928,2)</f>
        <v>0</v>
      </c>
      <c r="K928" s="189" t="s">
        <v>21</v>
      </c>
      <c r="L928" s="60"/>
      <c r="M928" s="194" t="s">
        <v>21</v>
      </c>
      <c r="N928" s="195" t="s">
        <v>41</v>
      </c>
      <c r="O928" s="41"/>
      <c r="P928" s="196">
        <f>O928*H928</f>
        <v>0</v>
      </c>
      <c r="Q928" s="196">
        <v>0</v>
      </c>
      <c r="R928" s="196">
        <f>Q928*H928</f>
        <v>0</v>
      </c>
      <c r="S928" s="196">
        <v>0</v>
      </c>
      <c r="T928" s="197">
        <f>S928*H928</f>
        <v>0</v>
      </c>
      <c r="AR928" s="23" t="s">
        <v>156</v>
      </c>
      <c r="AT928" s="23" t="s">
        <v>151</v>
      </c>
      <c r="AU928" s="23" t="s">
        <v>171</v>
      </c>
      <c r="AY928" s="23" t="s">
        <v>149</v>
      </c>
      <c r="BE928" s="198">
        <f>IF(N928="základní",J928,0)</f>
        <v>0</v>
      </c>
      <c r="BF928" s="198">
        <f>IF(N928="snížená",J928,0)</f>
        <v>0</v>
      </c>
      <c r="BG928" s="198">
        <f>IF(N928="zákl. přenesená",J928,0)</f>
        <v>0</v>
      </c>
      <c r="BH928" s="198">
        <f>IF(N928="sníž. přenesená",J928,0)</f>
        <v>0</v>
      </c>
      <c r="BI928" s="198">
        <f>IF(N928="nulová",J928,0)</f>
        <v>0</v>
      </c>
      <c r="BJ928" s="23" t="s">
        <v>75</v>
      </c>
      <c r="BK928" s="198">
        <f>ROUND(I928*H928,2)</f>
        <v>0</v>
      </c>
      <c r="BL928" s="23" t="s">
        <v>156</v>
      </c>
      <c r="BM928" s="23" t="s">
        <v>1655</v>
      </c>
    </row>
    <row r="929" spans="2:65" s="1" customFormat="1" ht="22.5" customHeight="1">
      <c r="B929" s="40"/>
      <c r="C929" s="187" t="s">
        <v>1656</v>
      </c>
      <c r="D929" s="187" t="s">
        <v>151</v>
      </c>
      <c r="E929" s="188" t="s">
        <v>1657</v>
      </c>
      <c r="F929" s="189" t="s">
        <v>1658</v>
      </c>
      <c r="G929" s="190" t="s">
        <v>1299</v>
      </c>
      <c r="H929" s="191">
        <v>0</v>
      </c>
      <c r="I929" s="192"/>
      <c r="J929" s="193">
        <f>ROUND(I929*H929,2)</f>
        <v>0</v>
      </c>
      <c r="K929" s="189" t="s">
        <v>21</v>
      </c>
      <c r="L929" s="60"/>
      <c r="M929" s="194" t="s">
        <v>21</v>
      </c>
      <c r="N929" s="195" t="s">
        <v>41</v>
      </c>
      <c r="O929" s="41"/>
      <c r="P929" s="196">
        <f>O929*H929</f>
        <v>0</v>
      </c>
      <c r="Q929" s="196">
        <v>0</v>
      </c>
      <c r="R929" s="196">
        <f>Q929*H929</f>
        <v>0</v>
      </c>
      <c r="S929" s="196">
        <v>0</v>
      </c>
      <c r="T929" s="197">
        <f>S929*H929</f>
        <v>0</v>
      </c>
      <c r="AR929" s="23" t="s">
        <v>156</v>
      </c>
      <c r="AT929" s="23" t="s">
        <v>151</v>
      </c>
      <c r="AU929" s="23" t="s">
        <v>171</v>
      </c>
      <c r="AY929" s="23" t="s">
        <v>149</v>
      </c>
      <c r="BE929" s="198">
        <f>IF(N929="základní",J929,0)</f>
        <v>0</v>
      </c>
      <c r="BF929" s="198">
        <f>IF(N929="snížená",J929,0)</f>
        <v>0</v>
      </c>
      <c r="BG929" s="198">
        <f>IF(N929="zákl. přenesená",J929,0)</f>
        <v>0</v>
      </c>
      <c r="BH929" s="198">
        <f>IF(N929="sníž. přenesená",J929,0)</f>
        <v>0</v>
      </c>
      <c r="BI929" s="198">
        <f>IF(N929="nulová",J929,0)</f>
        <v>0</v>
      </c>
      <c r="BJ929" s="23" t="s">
        <v>75</v>
      </c>
      <c r="BK929" s="198">
        <f>ROUND(I929*H929,2)</f>
        <v>0</v>
      </c>
      <c r="BL929" s="23" t="s">
        <v>156</v>
      </c>
      <c r="BM929" s="23" t="s">
        <v>1659</v>
      </c>
    </row>
    <row r="930" spans="2:65" s="1" customFormat="1" ht="22.5" customHeight="1">
      <c r="B930" s="40"/>
      <c r="C930" s="187" t="s">
        <v>1660</v>
      </c>
      <c r="D930" s="187" t="s">
        <v>151</v>
      </c>
      <c r="E930" s="188" t="s">
        <v>1661</v>
      </c>
      <c r="F930" s="189" t="s">
        <v>1662</v>
      </c>
      <c r="G930" s="190" t="s">
        <v>1299</v>
      </c>
      <c r="H930" s="191">
        <v>0</v>
      </c>
      <c r="I930" s="192"/>
      <c r="J930" s="193">
        <f>ROUND(I930*H930,2)</f>
        <v>0</v>
      </c>
      <c r="K930" s="189" t="s">
        <v>21</v>
      </c>
      <c r="L930" s="60"/>
      <c r="M930" s="194" t="s">
        <v>21</v>
      </c>
      <c r="N930" s="195" t="s">
        <v>41</v>
      </c>
      <c r="O930" s="41"/>
      <c r="P930" s="196">
        <f>O930*H930</f>
        <v>0</v>
      </c>
      <c r="Q930" s="196">
        <v>0</v>
      </c>
      <c r="R930" s="196">
        <f>Q930*H930</f>
        <v>0</v>
      </c>
      <c r="S930" s="196">
        <v>0</v>
      </c>
      <c r="T930" s="197">
        <f>S930*H930</f>
        <v>0</v>
      </c>
      <c r="AR930" s="23" t="s">
        <v>156</v>
      </c>
      <c r="AT930" s="23" t="s">
        <v>151</v>
      </c>
      <c r="AU930" s="23" t="s">
        <v>171</v>
      </c>
      <c r="AY930" s="23" t="s">
        <v>149</v>
      </c>
      <c r="BE930" s="198">
        <f>IF(N930="základní",J930,0)</f>
        <v>0</v>
      </c>
      <c r="BF930" s="198">
        <f>IF(N930="snížená",J930,0)</f>
        <v>0</v>
      </c>
      <c r="BG930" s="198">
        <f>IF(N930="zákl. přenesená",J930,0)</f>
        <v>0</v>
      </c>
      <c r="BH930" s="198">
        <f>IF(N930="sníž. přenesená",J930,0)</f>
        <v>0</v>
      </c>
      <c r="BI930" s="198">
        <f>IF(N930="nulová",J930,0)</f>
        <v>0</v>
      </c>
      <c r="BJ930" s="23" t="s">
        <v>75</v>
      </c>
      <c r="BK930" s="198">
        <f>ROUND(I930*H930,2)</f>
        <v>0</v>
      </c>
      <c r="BL930" s="23" t="s">
        <v>156</v>
      </c>
      <c r="BM930" s="23" t="s">
        <v>1663</v>
      </c>
    </row>
    <row r="931" spans="2:65" s="1" customFormat="1" ht="27">
      <c r="B931" s="40"/>
      <c r="C931" s="62"/>
      <c r="D931" s="201" t="s">
        <v>404</v>
      </c>
      <c r="E931" s="62"/>
      <c r="F931" s="250" t="s">
        <v>1395</v>
      </c>
      <c r="G931" s="62"/>
      <c r="H931" s="62"/>
      <c r="I931" s="157"/>
      <c r="J931" s="62"/>
      <c r="K931" s="62"/>
      <c r="L931" s="60"/>
      <c r="M931" s="251"/>
      <c r="N931" s="41"/>
      <c r="O931" s="41"/>
      <c r="P931" s="41"/>
      <c r="Q931" s="41"/>
      <c r="R931" s="41"/>
      <c r="S931" s="41"/>
      <c r="T931" s="77"/>
      <c r="AT931" s="23" t="s">
        <v>404</v>
      </c>
      <c r="AU931" s="23" t="s">
        <v>171</v>
      </c>
    </row>
    <row r="932" spans="2:65" s="10" customFormat="1" ht="29.85" customHeight="1">
      <c r="B932" s="170"/>
      <c r="C932" s="171"/>
      <c r="D932" s="184" t="s">
        <v>69</v>
      </c>
      <c r="E932" s="185" t="s">
        <v>1664</v>
      </c>
      <c r="F932" s="185" t="s">
        <v>1665</v>
      </c>
      <c r="G932" s="171"/>
      <c r="H932" s="171"/>
      <c r="I932" s="174"/>
      <c r="J932" s="186">
        <f>BK932</f>
        <v>0</v>
      </c>
      <c r="K932" s="171"/>
      <c r="L932" s="176"/>
      <c r="M932" s="177"/>
      <c r="N932" s="178"/>
      <c r="O932" s="178"/>
      <c r="P932" s="179">
        <f>P933</f>
        <v>0</v>
      </c>
      <c r="Q932" s="178"/>
      <c r="R932" s="179">
        <f>R933</f>
        <v>0</v>
      </c>
      <c r="S932" s="178"/>
      <c r="T932" s="180">
        <f>T933</f>
        <v>0</v>
      </c>
      <c r="AR932" s="181" t="s">
        <v>82</v>
      </c>
      <c r="AT932" s="182" t="s">
        <v>69</v>
      </c>
      <c r="AU932" s="182" t="s">
        <v>75</v>
      </c>
      <c r="AY932" s="181" t="s">
        <v>149</v>
      </c>
      <c r="BK932" s="183">
        <f>BK933</f>
        <v>0</v>
      </c>
    </row>
    <row r="933" spans="2:65" s="1" customFormat="1" ht="22.5" customHeight="1">
      <c r="B933" s="40"/>
      <c r="C933" s="187" t="s">
        <v>1666</v>
      </c>
      <c r="D933" s="187" t="s">
        <v>151</v>
      </c>
      <c r="E933" s="188" t="s">
        <v>1667</v>
      </c>
      <c r="F933" s="189" t="s">
        <v>1668</v>
      </c>
      <c r="G933" s="190" t="s">
        <v>1037</v>
      </c>
      <c r="H933" s="191">
        <v>1</v>
      </c>
      <c r="I933" s="192"/>
      <c r="J933" s="193">
        <f>ROUND(I933*H933,2)</f>
        <v>0</v>
      </c>
      <c r="K933" s="189" t="s">
        <v>21</v>
      </c>
      <c r="L933" s="60"/>
      <c r="M933" s="194" t="s">
        <v>21</v>
      </c>
      <c r="N933" s="195" t="s">
        <v>41</v>
      </c>
      <c r="O933" s="41"/>
      <c r="P933" s="196">
        <f>O933*H933</f>
        <v>0</v>
      </c>
      <c r="Q933" s="196">
        <v>0</v>
      </c>
      <c r="R933" s="196">
        <f>Q933*H933</f>
        <v>0</v>
      </c>
      <c r="S933" s="196">
        <v>0</v>
      </c>
      <c r="T933" s="197">
        <f>S933*H933</f>
        <v>0</v>
      </c>
      <c r="AR933" s="23" t="s">
        <v>244</v>
      </c>
      <c r="AT933" s="23" t="s">
        <v>151</v>
      </c>
      <c r="AU933" s="23" t="s">
        <v>82</v>
      </c>
      <c r="AY933" s="23" t="s">
        <v>149</v>
      </c>
      <c r="BE933" s="198">
        <f>IF(N933="základní",J933,0)</f>
        <v>0</v>
      </c>
      <c r="BF933" s="198">
        <f>IF(N933="snížená",J933,0)</f>
        <v>0</v>
      </c>
      <c r="BG933" s="198">
        <f>IF(N933="zákl. přenesená",J933,0)</f>
        <v>0</v>
      </c>
      <c r="BH933" s="198">
        <f>IF(N933="sníž. přenesená",J933,0)</f>
        <v>0</v>
      </c>
      <c r="BI933" s="198">
        <f>IF(N933="nulová",J933,0)</f>
        <v>0</v>
      </c>
      <c r="BJ933" s="23" t="s">
        <v>75</v>
      </c>
      <c r="BK933" s="198">
        <f>ROUND(I933*H933,2)</f>
        <v>0</v>
      </c>
      <c r="BL933" s="23" t="s">
        <v>244</v>
      </c>
      <c r="BM933" s="23" t="s">
        <v>1669</v>
      </c>
    </row>
    <row r="934" spans="2:65" s="10" customFormat="1" ht="29.85" customHeight="1">
      <c r="B934" s="170"/>
      <c r="C934" s="171"/>
      <c r="D934" s="184" t="s">
        <v>69</v>
      </c>
      <c r="E934" s="185" t="s">
        <v>1670</v>
      </c>
      <c r="F934" s="185" t="s">
        <v>1671</v>
      </c>
      <c r="G934" s="171"/>
      <c r="H934" s="171"/>
      <c r="I934" s="174"/>
      <c r="J934" s="186">
        <f>BK934</f>
        <v>0</v>
      </c>
      <c r="K934" s="171"/>
      <c r="L934" s="176"/>
      <c r="M934" s="177"/>
      <c r="N934" s="178"/>
      <c r="O934" s="178"/>
      <c r="P934" s="179">
        <f>SUM(P935:P978)</f>
        <v>0</v>
      </c>
      <c r="Q934" s="178"/>
      <c r="R934" s="179">
        <f>SUM(R935:R978)</f>
        <v>5.5594261999999999</v>
      </c>
      <c r="S934" s="178"/>
      <c r="T934" s="180">
        <f>SUM(T935:T978)</f>
        <v>0</v>
      </c>
      <c r="AR934" s="181" t="s">
        <v>82</v>
      </c>
      <c r="AT934" s="182" t="s">
        <v>69</v>
      </c>
      <c r="AU934" s="182" t="s">
        <v>75</v>
      </c>
      <c r="AY934" s="181" t="s">
        <v>149</v>
      </c>
      <c r="BK934" s="183">
        <f>SUM(BK935:BK978)</f>
        <v>0</v>
      </c>
    </row>
    <row r="935" spans="2:65" s="1" customFormat="1" ht="31.5" customHeight="1">
      <c r="B935" s="40"/>
      <c r="C935" s="187" t="s">
        <v>1672</v>
      </c>
      <c r="D935" s="187" t="s">
        <v>151</v>
      </c>
      <c r="E935" s="188" t="s">
        <v>1673</v>
      </c>
      <c r="F935" s="189" t="s">
        <v>1674</v>
      </c>
      <c r="G935" s="190" t="s">
        <v>154</v>
      </c>
      <c r="H935" s="191">
        <v>0.97799999999999998</v>
      </c>
      <c r="I935" s="192"/>
      <c r="J935" s="193">
        <f>ROUND(I935*H935,2)</f>
        <v>0</v>
      </c>
      <c r="K935" s="189" t="s">
        <v>155</v>
      </c>
      <c r="L935" s="60"/>
      <c r="M935" s="194" t="s">
        <v>21</v>
      </c>
      <c r="N935" s="195" t="s">
        <v>41</v>
      </c>
      <c r="O935" s="41"/>
      <c r="P935" s="196">
        <f>O935*H935</f>
        <v>0</v>
      </c>
      <c r="Q935" s="196">
        <v>1.89E-3</v>
      </c>
      <c r="R935" s="196">
        <f>Q935*H935</f>
        <v>1.8484199999999999E-3</v>
      </c>
      <c r="S935" s="196">
        <v>0</v>
      </c>
      <c r="T935" s="197">
        <f>S935*H935</f>
        <v>0</v>
      </c>
      <c r="AR935" s="23" t="s">
        <v>244</v>
      </c>
      <c r="AT935" s="23" t="s">
        <v>151</v>
      </c>
      <c r="AU935" s="23" t="s">
        <v>82</v>
      </c>
      <c r="AY935" s="23" t="s">
        <v>149</v>
      </c>
      <c r="BE935" s="198">
        <f>IF(N935="základní",J935,0)</f>
        <v>0</v>
      </c>
      <c r="BF935" s="198">
        <f>IF(N935="snížená",J935,0)</f>
        <v>0</v>
      </c>
      <c r="BG935" s="198">
        <f>IF(N935="zákl. přenesená",J935,0)</f>
        <v>0</v>
      </c>
      <c r="BH935" s="198">
        <f>IF(N935="sníž. přenesená",J935,0)</f>
        <v>0</v>
      </c>
      <c r="BI935" s="198">
        <f>IF(N935="nulová",J935,0)</f>
        <v>0</v>
      </c>
      <c r="BJ935" s="23" t="s">
        <v>75</v>
      </c>
      <c r="BK935" s="198">
        <f>ROUND(I935*H935,2)</f>
        <v>0</v>
      </c>
      <c r="BL935" s="23" t="s">
        <v>244</v>
      </c>
      <c r="BM935" s="23" t="s">
        <v>1675</v>
      </c>
    </row>
    <row r="936" spans="2:65" s="11" customFormat="1">
      <c r="B936" s="199"/>
      <c r="C936" s="200"/>
      <c r="D936" s="201" t="s">
        <v>158</v>
      </c>
      <c r="E936" s="202" t="s">
        <v>21</v>
      </c>
      <c r="F936" s="203" t="s">
        <v>1676</v>
      </c>
      <c r="G936" s="200"/>
      <c r="H936" s="204" t="s">
        <v>21</v>
      </c>
      <c r="I936" s="205"/>
      <c r="J936" s="200"/>
      <c r="K936" s="200"/>
      <c r="L936" s="206"/>
      <c r="M936" s="207"/>
      <c r="N936" s="208"/>
      <c r="O936" s="208"/>
      <c r="P936" s="208"/>
      <c r="Q936" s="208"/>
      <c r="R936" s="208"/>
      <c r="S936" s="208"/>
      <c r="T936" s="209"/>
      <c r="AT936" s="210" t="s">
        <v>158</v>
      </c>
      <c r="AU936" s="210" t="s">
        <v>82</v>
      </c>
      <c r="AV936" s="11" t="s">
        <v>75</v>
      </c>
      <c r="AW936" s="11" t="s">
        <v>34</v>
      </c>
      <c r="AX936" s="11" t="s">
        <v>70</v>
      </c>
      <c r="AY936" s="210" t="s">
        <v>149</v>
      </c>
    </row>
    <row r="937" spans="2:65" s="11" customFormat="1">
      <c r="B937" s="199"/>
      <c r="C937" s="200"/>
      <c r="D937" s="201" t="s">
        <v>158</v>
      </c>
      <c r="E937" s="202" t="s">
        <v>21</v>
      </c>
      <c r="F937" s="203" t="s">
        <v>1677</v>
      </c>
      <c r="G937" s="200"/>
      <c r="H937" s="204" t="s">
        <v>21</v>
      </c>
      <c r="I937" s="205"/>
      <c r="J937" s="200"/>
      <c r="K937" s="200"/>
      <c r="L937" s="206"/>
      <c r="M937" s="207"/>
      <c r="N937" s="208"/>
      <c r="O937" s="208"/>
      <c r="P937" s="208"/>
      <c r="Q937" s="208"/>
      <c r="R937" s="208"/>
      <c r="S937" s="208"/>
      <c r="T937" s="209"/>
      <c r="AT937" s="210" t="s">
        <v>158</v>
      </c>
      <c r="AU937" s="210" t="s">
        <v>82</v>
      </c>
      <c r="AV937" s="11" t="s">
        <v>75</v>
      </c>
      <c r="AW937" s="11" t="s">
        <v>34</v>
      </c>
      <c r="AX937" s="11" t="s">
        <v>70</v>
      </c>
      <c r="AY937" s="210" t="s">
        <v>149</v>
      </c>
    </row>
    <row r="938" spans="2:65" s="12" customFormat="1">
      <c r="B938" s="211"/>
      <c r="C938" s="212"/>
      <c r="D938" s="201" t="s">
        <v>158</v>
      </c>
      <c r="E938" s="213" t="s">
        <v>21</v>
      </c>
      <c r="F938" s="214" t="s">
        <v>1678</v>
      </c>
      <c r="G938" s="212"/>
      <c r="H938" s="215">
        <v>0.97799999999999998</v>
      </c>
      <c r="I938" s="216"/>
      <c r="J938" s="212"/>
      <c r="K938" s="212"/>
      <c r="L938" s="217"/>
      <c r="M938" s="218"/>
      <c r="N938" s="219"/>
      <c r="O938" s="219"/>
      <c r="P938" s="219"/>
      <c r="Q938" s="219"/>
      <c r="R938" s="219"/>
      <c r="S938" s="219"/>
      <c r="T938" s="220"/>
      <c r="AT938" s="221" t="s">
        <v>158</v>
      </c>
      <c r="AU938" s="221" t="s">
        <v>82</v>
      </c>
      <c r="AV938" s="12" t="s">
        <v>82</v>
      </c>
      <c r="AW938" s="12" t="s">
        <v>34</v>
      </c>
      <c r="AX938" s="12" t="s">
        <v>70</v>
      </c>
      <c r="AY938" s="221" t="s">
        <v>149</v>
      </c>
    </row>
    <row r="939" spans="2:65" s="13" customFormat="1">
      <c r="B939" s="222"/>
      <c r="C939" s="223"/>
      <c r="D939" s="224" t="s">
        <v>158</v>
      </c>
      <c r="E939" s="225" t="s">
        <v>21</v>
      </c>
      <c r="F939" s="226" t="s">
        <v>161</v>
      </c>
      <c r="G939" s="223"/>
      <c r="H939" s="227">
        <v>0.97799999999999998</v>
      </c>
      <c r="I939" s="228"/>
      <c r="J939" s="223"/>
      <c r="K939" s="223"/>
      <c r="L939" s="229"/>
      <c r="M939" s="230"/>
      <c r="N939" s="231"/>
      <c r="O939" s="231"/>
      <c r="P939" s="231"/>
      <c r="Q939" s="231"/>
      <c r="R939" s="231"/>
      <c r="S939" s="231"/>
      <c r="T939" s="232"/>
      <c r="AT939" s="233" t="s">
        <v>158</v>
      </c>
      <c r="AU939" s="233" t="s">
        <v>82</v>
      </c>
      <c r="AV939" s="13" t="s">
        <v>156</v>
      </c>
      <c r="AW939" s="13" t="s">
        <v>34</v>
      </c>
      <c r="AX939" s="13" t="s">
        <v>75</v>
      </c>
      <c r="AY939" s="233" t="s">
        <v>149</v>
      </c>
    </row>
    <row r="940" spans="2:65" s="1" customFormat="1" ht="44.25" customHeight="1">
      <c r="B940" s="40"/>
      <c r="C940" s="187" t="s">
        <v>1679</v>
      </c>
      <c r="D940" s="187" t="s">
        <v>151</v>
      </c>
      <c r="E940" s="188" t="s">
        <v>1680</v>
      </c>
      <c r="F940" s="189" t="s">
        <v>1681</v>
      </c>
      <c r="G940" s="190" t="s">
        <v>253</v>
      </c>
      <c r="H940" s="191">
        <v>320.70999999999998</v>
      </c>
      <c r="I940" s="192"/>
      <c r="J940" s="193">
        <f>ROUND(I940*H940,2)</f>
        <v>0</v>
      </c>
      <c r="K940" s="189" t="s">
        <v>155</v>
      </c>
      <c r="L940" s="60"/>
      <c r="M940" s="194" t="s">
        <v>21</v>
      </c>
      <c r="N940" s="195" t="s">
        <v>41</v>
      </c>
      <c r="O940" s="41"/>
      <c r="P940" s="196">
        <f>O940*H940</f>
        <v>0</v>
      </c>
      <c r="Q940" s="196">
        <v>1.423E-2</v>
      </c>
      <c r="R940" s="196">
        <f>Q940*H940</f>
        <v>4.5637032999999994</v>
      </c>
      <c r="S940" s="196">
        <v>0</v>
      </c>
      <c r="T940" s="197">
        <f>S940*H940</f>
        <v>0</v>
      </c>
      <c r="AR940" s="23" t="s">
        <v>244</v>
      </c>
      <c r="AT940" s="23" t="s">
        <v>151</v>
      </c>
      <c r="AU940" s="23" t="s">
        <v>82</v>
      </c>
      <c r="AY940" s="23" t="s">
        <v>149</v>
      </c>
      <c r="BE940" s="198">
        <f>IF(N940="základní",J940,0)</f>
        <v>0</v>
      </c>
      <c r="BF940" s="198">
        <f>IF(N940="snížená",J940,0)</f>
        <v>0</v>
      </c>
      <c r="BG940" s="198">
        <f>IF(N940="zákl. přenesená",J940,0)</f>
        <v>0</v>
      </c>
      <c r="BH940" s="198">
        <f>IF(N940="sníž. přenesená",J940,0)</f>
        <v>0</v>
      </c>
      <c r="BI940" s="198">
        <f>IF(N940="nulová",J940,0)</f>
        <v>0</v>
      </c>
      <c r="BJ940" s="23" t="s">
        <v>75</v>
      </c>
      <c r="BK940" s="198">
        <f>ROUND(I940*H940,2)</f>
        <v>0</v>
      </c>
      <c r="BL940" s="23" t="s">
        <v>244</v>
      </c>
      <c r="BM940" s="23" t="s">
        <v>1682</v>
      </c>
    </row>
    <row r="941" spans="2:65" s="11" customFormat="1">
      <c r="B941" s="199"/>
      <c r="C941" s="200"/>
      <c r="D941" s="201" t="s">
        <v>158</v>
      </c>
      <c r="E941" s="202" t="s">
        <v>21</v>
      </c>
      <c r="F941" s="203" t="s">
        <v>1683</v>
      </c>
      <c r="G941" s="200"/>
      <c r="H941" s="204" t="s">
        <v>21</v>
      </c>
      <c r="I941" s="205"/>
      <c r="J941" s="200"/>
      <c r="K941" s="200"/>
      <c r="L941" s="206"/>
      <c r="M941" s="207"/>
      <c r="N941" s="208"/>
      <c r="O941" s="208"/>
      <c r="P941" s="208"/>
      <c r="Q941" s="208"/>
      <c r="R941" s="208"/>
      <c r="S941" s="208"/>
      <c r="T941" s="209"/>
      <c r="AT941" s="210" t="s">
        <v>158</v>
      </c>
      <c r="AU941" s="210" t="s">
        <v>82</v>
      </c>
      <c r="AV941" s="11" t="s">
        <v>75</v>
      </c>
      <c r="AW941" s="11" t="s">
        <v>34</v>
      </c>
      <c r="AX941" s="11" t="s">
        <v>70</v>
      </c>
      <c r="AY941" s="210" t="s">
        <v>149</v>
      </c>
    </row>
    <row r="942" spans="2:65" s="12" customFormat="1">
      <c r="B942" s="211"/>
      <c r="C942" s="212"/>
      <c r="D942" s="201" t="s">
        <v>158</v>
      </c>
      <c r="E942" s="213" t="s">
        <v>21</v>
      </c>
      <c r="F942" s="214" t="s">
        <v>1684</v>
      </c>
      <c r="G942" s="212"/>
      <c r="H942" s="215">
        <v>320.70999999999998</v>
      </c>
      <c r="I942" s="216"/>
      <c r="J942" s="212"/>
      <c r="K942" s="212"/>
      <c r="L942" s="217"/>
      <c r="M942" s="218"/>
      <c r="N942" s="219"/>
      <c r="O942" s="219"/>
      <c r="P942" s="219"/>
      <c r="Q942" s="219"/>
      <c r="R942" s="219"/>
      <c r="S942" s="219"/>
      <c r="T942" s="220"/>
      <c r="AT942" s="221" t="s">
        <v>158</v>
      </c>
      <c r="AU942" s="221" t="s">
        <v>82</v>
      </c>
      <c r="AV942" s="12" t="s">
        <v>82</v>
      </c>
      <c r="AW942" s="12" t="s">
        <v>34</v>
      </c>
      <c r="AX942" s="12" t="s">
        <v>70</v>
      </c>
      <c r="AY942" s="221" t="s">
        <v>149</v>
      </c>
    </row>
    <row r="943" spans="2:65" s="13" customFormat="1">
      <c r="B943" s="222"/>
      <c r="C943" s="223"/>
      <c r="D943" s="224" t="s">
        <v>158</v>
      </c>
      <c r="E943" s="225" t="s">
        <v>21</v>
      </c>
      <c r="F943" s="226" t="s">
        <v>161</v>
      </c>
      <c r="G943" s="223"/>
      <c r="H943" s="227">
        <v>320.70999999999998</v>
      </c>
      <c r="I943" s="228"/>
      <c r="J943" s="223"/>
      <c r="K943" s="223"/>
      <c r="L943" s="229"/>
      <c r="M943" s="230"/>
      <c r="N943" s="231"/>
      <c r="O943" s="231"/>
      <c r="P943" s="231"/>
      <c r="Q943" s="231"/>
      <c r="R943" s="231"/>
      <c r="S943" s="231"/>
      <c r="T943" s="232"/>
      <c r="AT943" s="233" t="s">
        <v>158</v>
      </c>
      <c r="AU943" s="233" t="s">
        <v>82</v>
      </c>
      <c r="AV943" s="13" t="s">
        <v>156</v>
      </c>
      <c r="AW943" s="13" t="s">
        <v>34</v>
      </c>
      <c r="AX943" s="13" t="s">
        <v>75</v>
      </c>
      <c r="AY943" s="233" t="s">
        <v>149</v>
      </c>
    </row>
    <row r="944" spans="2:65" s="1" customFormat="1" ht="31.5" customHeight="1">
      <c r="B944" s="40"/>
      <c r="C944" s="187" t="s">
        <v>1685</v>
      </c>
      <c r="D944" s="187" t="s">
        <v>151</v>
      </c>
      <c r="E944" s="188" t="s">
        <v>1686</v>
      </c>
      <c r="F944" s="189" t="s">
        <v>1687</v>
      </c>
      <c r="G944" s="190" t="s">
        <v>154</v>
      </c>
      <c r="H944" s="191">
        <v>7.056</v>
      </c>
      <c r="I944" s="192"/>
      <c r="J944" s="193">
        <f>ROUND(I944*H944,2)</f>
        <v>0</v>
      </c>
      <c r="K944" s="189" t="s">
        <v>155</v>
      </c>
      <c r="L944" s="60"/>
      <c r="M944" s="194" t="s">
        <v>21</v>
      </c>
      <c r="N944" s="195" t="s">
        <v>41</v>
      </c>
      <c r="O944" s="41"/>
      <c r="P944" s="196">
        <f>O944*H944</f>
        <v>0</v>
      </c>
      <c r="Q944" s="196">
        <v>2.3369999999999998E-2</v>
      </c>
      <c r="R944" s="196">
        <f>Q944*H944</f>
        <v>0.16489872</v>
      </c>
      <c r="S944" s="196">
        <v>0</v>
      </c>
      <c r="T944" s="197">
        <f>S944*H944</f>
        <v>0</v>
      </c>
      <c r="AR944" s="23" t="s">
        <v>244</v>
      </c>
      <c r="AT944" s="23" t="s">
        <v>151</v>
      </c>
      <c r="AU944" s="23" t="s">
        <v>82</v>
      </c>
      <c r="AY944" s="23" t="s">
        <v>149</v>
      </c>
      <c r="BE944" s="198">
        <f>IF(N944="základní",J944,0)</f>
        <v>0</v>
      </c>
      <c r="BF944" s="198">
        <f>IF(N944="snížená",J944,0)</f>
        <v>0</v>
      </c>
      <c r="BG944" s="198">
        <f>IF(N944="zákl. přenesená",J944,0)</f>
        <v>0</v>
      </c>
      <c r="BH944" s="198">
        <f>IF(N944="sníž. přenesená",J944,0)</f>
        <v>0</v>
      </c>
      <c r="BI944" s="198">
        <f>IF(N944="nulová",J944,0)</f>
        <v>0</v>
      </c>
      <c r="BJ944" s="23" t="s">
        <v>75</v>
      </c>
      <c r="BK944" s="198">
        <f>ROUND(I944*H944,2)</f>
        <v>0</v>
      </c>
      <c r="BL944" s="23" t="s">
        <v>244</v>
      </c>
      <c r="BM944" s="23" t="s">
        <v>1688</v>
      </c>
    </row>
    <row r="945" spans="2:65" s="11" customFormat="1">
      <c r="B945" s="199"/>
      <c r="C945" s="200"/>
      <c r="D945" s="201" t="s">
        <v>158</v>
      </c>
      <c r="E945" s="202" t="s">
        <v>21</v>
      </c>
      <c r="F945" s="203" t="s">
        <v>1689</v>
      </c>
      <c r="G945" s="200"/>
      <c r="H945" s="204" t="s">
        <v>21</v>
      </c>
      <c r="I945" s="205"/>
      <c r="J945" s="200"/>
      <c r="K945" s="200"/>
      <c r="L945" s="206"/>
      <c r="M945" s="207"/>
      <c r="N945" s="208"/>
      <c r="O945" s="208"/>
      <c r="P945" s="208"/>
      <c r="Q945" s="208"/>
      <c r="R945" s="208"/>
      <c r="S945" s="208"/>
      <c r="T945" s="209"/>
      <c r="AT945" s="210" t="s">
        <v>158</v>
      </c>
      <c r="AU945" s="210" t="s">
        <v>82</v>
      </c>
      <c r="AV945" s="11" t="s">
        <v>75</v>
      </c>
      <c r="AW945" s="11" t="s">
        <v>34</v>
      </c>
      <c r="AX945" s="11" t="s">
        <v>70</v>
      </c>
      <c r="AY945" s="210" t="s">
        <v>149</v>
      </c>
    </row>
    <row r="946" spans="2:65" s="12" customFormat="1">
      <c r="B946" s="211"/>
      <c r="C946" s="212"/>
      <c r="D946" s="201" t="s">
        <v>158</v>
      </c>
      <c r="E946" s="213" t="s">
        <v>21</v>
      </c>
      <c r="F946" s="214" t="s">
        <v>1690</v>
      </c>
      <c r="G946" s="212"/>
      <c r="H946" s="215">
        <v>7.056</v>
      </c>
      <c r="I946" s="216"/>
      <c r="J946" s="212"/>
      <c r="K946" s="212"/>
      <c r="L946" s="217"/>
      <c r="M946" s="218"/>
      <c r="N946" s="219"/>
      <c r="O946" s="219"/>
      <c r="P946" s="219"/>
      <c r="Q946" s="219"/>
      <c r="R946" s="219"/>
      <c r="S946" s="219"/>
      <c r="T946" s="220"/>
      <c r="AT946" s="221" t="s">
        <v>158</v>
      </c>
      <c r="AU946" s="221" t="s">
        <v>82</v>
      </c>
      <c r="AV946" s="12" t="s">
        <v>82</v>
      </c>
      <c r="AW946" s="12" t="s">
        <v>34</v>
      </c>
      <c r="AX946" s="12" t="s">
        <v>70</v>
      </c>
      <c r="AY946" s="221" t="s">
        <v>149</v>
      </c>
    </row>
    <row r="947" spans="2:65" s="13" customFormat="1">
      <c r="B947" s="222"/>
      <c r="C947" s="223"/>
      <c r="D947" s="224" t="s">
        <v>158</v>
      </c>
      <c r="E947" s="225" t="s">
        <v>21</v>
      </c>
      <c r="F947" s="226" t="s">
        <v>161</v>
      </c>
      <c r="G947" s="223"/>
      <c r="H947" s="227">
        <v>7.056</v>
      </c>
      <c r="I947" s="228"/>
      <c r="J947" s="223"/>
      <c r="K947" s="223"/>
      <c r="L947" s="229"/>
      <c r="M947" s="230"/>
      <c r="N947" s="231"/>
      <c r="O947" s="231"/>
      <c r="P947" s="231"/>
      <c r="Q947" s="231"/>
      <c r="R947" s="231"/>
      <c r="S947" s="231"/>
      <c r="T947" s="232"/>
      <c r="AT947" s="233" t="s">
        <v>158</v>
      </c>
      <c r="AU947" s="233" t="s">
        <v>82</v>
      </c>
      <c r="AV947" s="13" t="s">
        <v>156</v>
      </c>
      <c r="AW947" s="13" t="s">
        <v>34</v>
      </c>
      <c r="AX947" s="13" t="s">
        <v>75</v>
      </c>
      <c r="AY947" s="233" t="s">
        <v>149</v>
      </c>
    </row>
    <row r="948" spans="2:65" s="1" customFormat="1" ht="22.5" customHeight="1">
      <c r="B948" s="40"/>
      <c r="C948" s="187" t="s">
        <v>1691</v>
      </c>
      <c r="D948" s="187" t="s">
        <v>151</v>
      </c>
      <c r="E948" s="188" t="s">
        <v>1692</v>
      </c>
      <c r="F948" s="189" t="s">
        <v>1693</v>
      </c>
      <c r="G948" s="190" t="s">
        <v>261</v>
      </c>
      <c r="H948" s="191">
        <v>253.4</v>
      </c>
      <c r="I948" s="192"/>
      <c r="J948" s="193">
        <f>ROUND(I948*H948,2)</f>
        <v>0</v>
      </c>
      <c r="K948" s="189" t="s">
        <v>155</v>
      </c>
      <c r="L948" s="60"/>
      <c r="M948" s="194" t="s">
        <v>21</v>
      </c>
      <c r="N948" s="195" t="s">
        <v>41</v>
      </c>
      <c r="O948" s="41"/>
      <c r="P948" s="196">
        <f>O948*H948</f>
        <v>0</v>
      </c>
      <c r="Q948" s="196">
        <v>2.0000000000000002E-5</v>
      </c>
      <c r="R948" s="196">
        <f>Q948*H948</f>
        <v>5.0680000000000005E-3</v>
      </c>
      <c r="S948" s="196">
        <v>0</v>
      </c>
      <c r="T948" s="197">
        <f>S948*H948</f>
        <v>0</v>
      </c>
      <c r="AR948" s="23" t="s">
        <v>244</v>
      </c>
      <c r="AT948" s="23" t="s">
        <v>151</v>
      </c>
      <c r="AU948" s="23" t="s">
        <v>82</v>
      </c>
      <c r="AY948" s="23" t="s">
        <v>149</v>
      </c>
      <c r="BE948" s="198">
        <f>IF(N948="základní",J948,0)</f>
        <v>0</v>
      </c>
      <c r="BF948" s="198">
        <f>IF(N948="snížená",J948,0)</f>
        <v>0</v>
      </c>
      <c r="BG948" s="198">
        <f>IF(N948="zákl. přenesená",J948,0)</f>
        <v>0</v>
      </c>
      <c r="BH948" s="198">
        <f>IF(N948="sníž. přenesená",J948,0)</f>
        <v>0</v>
      </c>
      <c r="BI948" s="198">
        <f>IF(N948="nulová",J948,0)</f>
        <v>0</v>
      </c>
      <c r="BJ948" s="23" t="s">
        <v>75</v>
      </c>
      <c r="BK948" s="198">
        <f>ROUND(I948*H948,2)</f>
        <v>0</v>
      </c>
      <c r="BL948" s="23" t="s">
        <v>244</v>
      </c>
      <c r="BM948" s="23" t="s">
        <v>1694</v>
      </c>
    </row>
    <row r="949" spans="2:65" s="11" customFormat="1">
      <c r="B949" s="199"/>
      <c r="C949" s="200"/>
      <c r="D949" s="201" t="s">
        <v>158</v>
      </c>
      <c r="E949" s="202" t="s">
        <v>21</v>
      </c>
      <c r="F949" s="203" t="s">
        <v>1695</v>
      </c>
      <c r="G949" s="200"/>
      <c r="H949" s="204" t="s">
        <v>21</v>
      </c>
      <c r="I949" s="205"/>
      <c r="J949" s="200"/>
      <c r="K949" s="200"/>
      <c r="L949" s="206"/>
      <c r="M949" s="207"/>
      <c r="N949" s="208"/>
      <c r="O949" s="208"/>
      <c r="P949" s="208"/>
      <c r="Q949" s="208"/>
      <c r="R949" s="208"/>
      <c r="S949" s="208"/>
      <c r="T949" s="209"/>
      <c r="AT949" s="210" t="s">
        <v>158</v>
      </c>
      <c r="AU949" s="210" t="s">
        <v>82</v>
      </c>
      <c r="AV949" s="11" t="s">
        <v>75</v>
      </c>
      <c r="AW949" s="11" t="s">
        <v>34</v>
      </c>
      <c r="AX949" s="11" t="s">
        <v>70</v>
      </c>
      <c r="AY949" s="210" t="s">
        <v>149</v>
      </c>
    </row>
    <row r="950" spans="2:65" s="12" customFormat="1">
      <c r="B950" s="211"/>
      <c r="C950" s="212"/>
      <c r="D950" s="201" t="s">
        <v>158</v>
      </c>
      <c r="E950" s="213" t="s">
        <v>21</v>
      </c>
      <c r="F950" s="214" t="s">
        <v>1696</v>
      </c>
      <c r="G950" s="212"/>
      <c r="H950" s="215">
        <v>37.4</v>
      </c>
      <c r="I950" s="216"/>
      <c r="J950" s="212"/>
      <c r="K950" s="212"/>
      <c r="L950" s="217"/>
      <c r="M950" s="218"/>
      <c r="N950" s="219"/>
      <c r="O950" s="219"/>
      <c r="P950" s="219"/>
      <c r="Q950" s="219"/>
      <c r="R950" s="219"/>
      <c r="S950" s="219"/>
      <c r="T950" s="220"/>
      <c r="AT950" s="221" t="s">
        <v>158</v>
      </c>
      <c r="AU950" s="221" t="s">
        <v>82</v>
      </c>
      <c r="AV950" s="12" t="s">
        <v>82</v>
      </c>
      <c r="AW950" s="12" t="s">
        <v>34</v>
      </c>
      <c r="AX950" s="12" t="s">
        <v>70</v>
      </c>
      <c r="AY950" s="221" t="s">
        <v>149</v>
      </c>
    </row>
    <row r="951" spans="2:65" s="12" customFormat="1">
      <c r="B951" s="211"/>
      <c r="C951" s="212"/>
      <c r="D951" s="201" t="s">
        <v>158</v>
      </c>
      <c r="E951" s="213" t="s">
        <v>21</v>
      </c>
      <c r="F951" s="214" t="s">
        <v>1697</v>
      </c>
      <c r="G951" s="212"/>
      <c r="H951" s="215">
        <v>144</v>
      </c>
      <c r="I951" s="216"/>
      <c r="J951" s="212"/>
      <c r="K951" s="212"/>
      <c r="L951" s="217"/>
      <c r="M951" s="218"/>
      <c r="N951" s="219"/>
      <c r="O951" s="219"/>
      <c r="P951" s="219"/>
      <c r="Q951" s="219"/>
      <c r="R951" s="219"/>
      <c r="S951" s="219"/>
      <c r="T951" s="220"/>
      <c r="AT951" s="221" t="s">
        <v>158</v>
      </c>
      <c r="AU951" s="221" t="s">
        <v>82</v>
      </c>
      <c r="AV951" s="12" t="s">
        <v>82</v>
      </c>
      <c r="AW951" s="12" t="s">
        <v>34</v>
      </c>
      <c r="AX951" s="12" t="s">
        <v>70</v>
      </c>
      <c r="AY951" s="221" t="s">
        <v>149</v>
      </c>
    </row>
    <row r="952" spans="2:65" s="12" customFormat="1">
      <c r="B952" s="211"/>
      <c r="C952" s="212"/>
      <c r="D952" s="201" t="s">
        <v>158</v>
      </c>
      <c r="E952" s="213" t="s">
        <v>21</v>
      </c>
      <c r="F952" s="214" t="s">
        <v>1698</v>
      </c>
      <c r="G952" s="212"/>
      <c r="H952" s="215">
        <v>72</v>
      </c>
      <c r="I952" s="216"/>
      <c r="J952" s="212"/>
      <c r="K952" s="212"/>
      <c r="L952" s="217"/>
      <c r="M952" s="218"/>
      <c r="N952" s="219"/>
      <c r="O952" s="219"/>
      <c r="P952" s="219"/>
      <c r="Q952" s="219"/>
      <c r="R952" s="219"/>
      <c r="S952" s="219"/>
      <c r="T952" s="220"/>
      <c r="AT952" s="221" t="s">
        <v>158</v>
      </c>
      <c r="AU952" s="221" t="s">
        <v>82</v>
      </c>
      <c r="AV952" s="12" t="s">
        <v>82</v>
      </c>
      <c r="AW952" s="12" t="s">
        <v>34</v>
      </c>
      <c r="AX952" s="12" t="s">
        <v>70</v>
      </c>
      <c r="AY952" s="221" t="s">
        <v>149</v>
      </c>
    </row>
    <row r="953" spans="2:65" s="13" customFormat="1">
      <c r="B953" s="222"/>
      <c r="C953" s="223"/>
      <c r="D953" s="224" t="s">
        <v>158</v>
      </c>
      <c r="E953" s="225" t="s">
        <v>21</v>
      </c>
      <c r="F953" s="226" t="s">
        <v>161</v>
      </c>
      <c r="G953" s="223"/>
      <c r="H953" s="227">
        <v>253.4</v>
      </c>
      <c r="I953" s="228"/>
      <c r="J953" s="223"/>
      <c r="K953" s="223"/>
      <c r="L953" s="229"/>
      <c r="M953" s="230"/>
      <c r="N953" s="231"/>
      <c r="O953" s="231"/>
      <c r="P953" s="231"/>
      <c r="Q953" s="231"/>
      <c r="R953" s="231"/>
      <c r="S953" s="231"/>
      <c r="T953" s="232"/>
      <c r="AT953" s="233" t="s">
        <v>158</v>
      </c>
      <c r="AU953" s="233" t="s">
        <v>82</v>
      </c>
      <c r="AV953" s="13" t="s">
        <v>156</v>
      </c>
      <c r="AW953" s="13" t="s">
        <v>34</v>
      </c>
      <c r="AX953" s="13" t="s">
        <v>75</v>
      </c>
      <c r="AY953" s="233" t="s">
        <v>149</v>
      </c>
    </row>
    <row r="954" spans="2:65" s="1" customFormat="1" ht="22.5" customHeight="1">
      <c r="B954" s="40"/>
      <c r="C954" s="237" t="s">
        <v>1699</v>
      </c>
      <c r="D954" s="237" t="s">
        <v>245</v>
      </c>
      <c r="E954" s="238" t="s">
        <v>1700</v>
      </c>
      <c r="F954" s="239" t="s">
        <v>1701</v>
      </c>
      <c r="G954" s="240" t="s">
        <v>154</v>
      </c>
      <c r="H954" s="241">
        <v>0.66900000000000004</v>
      </c>
      <c r="I954" s="242"/>
      <c r="J954" s="243">
        <f>ROUND(I954*H954,2)</f>
        <v>0</v>
      </c>
      <c r="K954" s="239" t="s">
        <v>155</v>
      </c>
      <c r="L954" s="244"/>
      <c r="M954" s="245" t="s">
        <v>21</v>
      </c>
      <c r="N954" s="246" t="s">
        <v>41</v>
      </c>
      <c r="O954" s="41"/>
      <c r="P954" s="196">
        <f>O954*H954</f>
        <v>0</v>
      </c>
      <c r="Q954" s="196">
        <v>0.55000000000000004</v>
      </c>
      <c r="R954" s="196">
        <f>Q954*H954</f>
        <v>0.36795000000000005</v>
      </c>
      <c r="S954" s="196">
        <v>0</v>
      </c>
      <c r="T954" s="197">
        <f>S954*H954</f>
        <v>0</v>
      </c>
      <c r="AR954" s="23" t="s">
        <v>361</v>
      </c>
      <c r="AT954" s="23" t="s">
        <v>245</v>
      </c>
      <c r="AU954" s="23" t="s">
        <v>82</v>
      </c>
      <c r="AY954" s="23" t="s">
        <v>149</v>
      </c>
      <c r="BE954" s="198">
        <f>IF(N954="základní",J954,0)</f>
        <v>0</v>
      </c>
      <c r="BF954" s="198">
        <f>IF(N954="snížená",J954,0)</f>
        <v>0</v>
      </c>
      <c r="BG954" s="198">
        <f>IF(N954="zákl. přenesená",J954,0)</f>
        <v>0</v>
      </c>
      <c r="BH954" s="198">
        <f>IF(N954="sníž. přenesená",J954,0)</f>
        <v>0</v>
      </c>
      <c r="BI954" s="198">
        <f>IF(N954="nulová",J954,0)</f>
        <v>0</v>
      </c>
      <c r="BJ954" s="23" t="s">
        <v>75</v>
      </c>
      <c r="BK954" s="198">
        <f>ROUND(I954*H954,2)</f>
        <v>0</v>
      </c>
      <c r="BL954" s="23" t="s">
        <v>244</v>
      </c>
      <c r="BM954" s="23" t="s">
        <v>1702</v>
      </c>
    </row>
    <row r="955" spans="2:65" s="11" customFormat="1">
      <c r="B955" s="199"/>
      <c r="C955" s="200"/>
      <c r="D955" s="201" t="s">
        <v>158</v>
      </c>
      <c r="E955" s="202" t="s">
        <v>21</v>
      </c>
      <c r="F955" s="203" t="s">
        <v>1703</v>
      </c>
      <c r="G955" s="200"/>
      <c r="H955" s="204" t="s">
        <v>21</v>
      </c>
      <c r="I955" s="205"/>
      <c r="J955" s="200"/>
      <c r="K955" s="200"/>
      <c r="L955" s="206"/>
      <c r="M955" s="207"/>
      <c r="N955" s="208"/>
      <c r="O955" s="208"/>
      <c r="P955" s="208"/>
      <c r="Q955" s="208"/>
      <c r="R955" s="208"/>
      <c r="S955" s="208"/>
      <c r="T955" s="209"/>
      <c r="AT955" s="210" t="s">
        <v>158</v>
      </c>
      <c r="AU955" s="210" t="s">
        <v>82</v>
      </c>
      <c r="AV955" s="11" t="s">
        <v>75</v>
      </c>
      <c r="AW955" s="11" t="s">
        <v>34</v>
      </c>
      <c r="AX955" s="11" t="s">
        <v>70</v>
      </c>
      <c r="AY955" s="210" t="s">
        <v>149</v>
      </c>
    </row>
    <row r="956" spans="2:65" s="12" customFormat="1">
      <c r="B956" s="211"/>
      <c r="C956" s="212"/>
      <c r="D956" s="201" t="s">
        <v>158</v>
      </c>
      <c r="E956" s="213" t="s">
        <v>21</v>
      </c>
      <c r="F956" s="214" t="s">
        <v>1704</v>
      </c>
      <c r="G956" s="212"/>
      <c r="H956" s="215">
        <v>0.66900000000000004</v>
      </c>
      <c r="I956" s="216"/>
      <c r="J956" s="212"/>
      <c r="K956" s="212"/>
      <c r="L956" s="217"/>
      <c r="M956" s="218"/>
      <c r="N956" s="219"/>
      <c r="O956" s="219"/>
      <c r="P956" s="219"/>
      <c r="Q956" s="219"/>
      <c r="R956" s="219"/>
      <c r="S956" s="219"/>
      <c r="T956" s="220"/>
      <c r="AT956" s="221" t="s">
        <v>158</v>
      </c>
      <c r="AU956" s="221" t="s">
        <v>82</v>
      </c>
      <c r="AV956" s="12" t="s">
        <v>82</v>
      </c>
      <c r="AW956" s="12" t="s">
        <v>34</v>
      </c>
      <c r="AX956" s="12" t="s">
        <v>70</v>
      </c>
      <c r="AY956" s="221" t="s">
        <v>149</v>
      </c>
    </row>
    <row r="957" spans="2:65" s="13" customFormat="1">
      <c r="B957" s="222"/>
      <c r="C957" s="223"/>
      <c r="D957" s="224" t="s">
        <v>158</v>
      </c>
      <c r="E957" s="225" t="s">
        <v>21</v>
      </c>
      <c r="F957" s="226" t="s">
        <v>161</v>
      </c>
      <c r="G957" s="223"/>
      <c r="H957" s="227">
        <v>0.66900000000000004</v>
      </c>
      <c r="I957" s="228"/>
      <c r="J957" s="223"/>
      <c r="K957" s="223"/>
      <c r="L957" s="229"/>
      <c r="M957" s="230"/>
      <c r="N957" s="231"/>
      <c r="O957" s="231"/>
      <c r="P957" s="231"/>
      <c r="Q957" s="231"/>
      <c r="R957" s="231"/>
      <c r="S957" s="231"/>
      <c r="T957" s="232"/>
      <c r="AT957" s="233" t="s">
        <v>158</v>
      </c>
      <c r="AU957" s="233" t="s">
        <v>82</v>
      </c>
      <c r="AV957" s="13" t="s">
        <v>156</v>
      </c>
      <c r="AW957" s="13" t="s">
        <v>34</v>
      </c>
      <c r="AX957" s="13" t="s">
        <v>75</v>
      </c>
      <c r="AY957" s="233" t="s">
        <v>149</v>
      </c>
    </row>
    <row r="958" spans="2:65" s="1" customFormat="1" ht="22.5" customHeight="1">
      <c r="B958" s="40"/>
      <c r="C958" s="187" t="s">
        <v>1705</v>
      </c>
      <c r="D958" s="187" t="s">
        <v>151</v>
      </c>
      <c r="E958" s="188" t="s">
        <v>1706</v>
      </c>
      <c r="F958" s="189" t="s">
        <v>1707</v>
      </c>
      <c r="G958" s="190" t="s">
        <v>261</v>
      </c>
      <c r="H958" s="191">
        <v>289.608</v>
      </c>
      <c r="I958" s="192"/>
      <c r="J958" s="193">
        <f>ROUND(I958*H958,2)</f>
        <v>0</v>
      </c>
      <c r="K958" s="189" t="s">
        <v>155</v>
      </c>
      <c r="L958" s="60"/>
      <c r="M958" s="194" t="s">
        <v>21</v>
      </c>
      <c r="N958" s="195" t="s">
        <v>41</v>
      </c>
      <c r="O958" s="41"/>
      <c r="P958" s="196">
        <f>O958*H958</f>
        <v>0</v>
      </c>
      <c r="Q958" s="196">
        <v>2.0000000000000002E-5</v>
      </c>
      <c r="R958" s="196">
        <f>Q958*H958</f>
        <v>5.7921600000000002E-3</v>
      </c>
      <c r="S958" s="196">
        <v>0</v>
      </c>
      <c r="T958" s="197">
        <f>S958*H958</f>
        <v>0</v>
      </c>
      <c r="AR958" s="23" t="s">
        <v>244</v>
      </c>
      <c r="AT958" s="23" t="s">
        <v>151</v>
      </c>
      <c r="AU958" s="23" t="s">
        <v>82</v>
      </c>
      <c r="AY958" s="23" t="s">
        <v>149</v>
      </c>
      <c r="BE958" s="198">
        <f>IF(N958="základní",J958,0)</f>
        <v>0</v>
      </c>
      <c r="BF958" s="198">
        <f>IF(N958="snížená",J958,0)</f>
        <v>0</v>
      </c>
      <c r="BG958" s="198">
        <f>IF(N958="zákl. přenesená",J958,0)</f>
        <v>0</v>
      </c>
      <c r="BH958" s="198">
        <f>IF(N958="sníž. přenesená",J958,0)</f>
        <v>0</v>
      </c>
      <c r="BI958" s="198">
        <f>IF(N958="nulová",J958,0)</f>
        <v>0</v>
      </c>
      <c r="BJ958" s="23" t="s">
        <v>75</v>
      </c>
      <c r="BK958" s="198">
        <f>ROUND(I958*H958,2)</f>
        <v>0</v>
      </c>
      <c r="BL958" s="23" t="s">
        <v>244</v>
      </c>
      <c r="BM958" s="23" t="s">
        <v>1708</v>
      </c>
    </row>
    <row r="959" spans="2:65" s="11" customFormat="1">
      <c r="B959" s="199"/>
      <c r="C959" s="200"/>
      <c r="D959" s="201" t="s">
        <v>158</v>
      </c>
      <c r="E959" s="202" t="s">
        <v>21</v>
      </c>
      <c r="F959" s="203" t="s">
        <v>1709</v>
      </c>
      <c r="G959" s="200"/>
      <c r="H959" s="204" t="s">
        <v>21</v>
      </c>
      <c r="I959" s="205"/>
      <c r="J959" s="200"/>
      <c r="K959" s="200"/>
      <c r="L959" s="206"/>
      <c r="M959" s="207"/>
      <c r="N959" s="208"/>
      <c r="O959" s="208"/>
      <c r="P959" s="208"/>
      <c r="Q959" s="208"/>
      <c r="R959" s="208"/>
      <c r="S959" s="208"/>
      <c r="T959" s="209"/>
      <c r="AT959" s="210" t="s">
        <v>158</v>
      </c>
      <c r="AU959" s="210" t="s">
        <v>82</v>
      </c>
      <c r="AV959" s="11" t="s">
        <v>75</v>
      </c>
      <c r="AW959" s="11" t="s">
        <v>34</v>
      </c>
      <c r="AX959" s="11" t="s">
        <v>70</v>
      </c>
      <c r="AY959" s="210" t="s">
        <v>149</v>
      </c>
    </row>
    <row r="960" spans="2:65" s="12" customFormat="1">
      <c r="B960" s="211"/>
      <c r="C960" s="212"/>
      <c r="D960" s="201" t="s">
        <v>158</v>
      </c>
      <c r="E960" s="213" t="s">
        <v>21</v>
      </c>
      <c r="F960" s="214" t="s">
        <v>1710</v>
      </c>
      <c r="G960" s="212"/>
      <c r="H960" s="215">
        <v>167.4</v>
      </c>
      <c r="I960" s="216"/>
      <c r="J960" s="212"/>
      <c r="K960" s="212"/>
      <c r="L960" s="217"/>
      <c r="M960" s="218"/>
      <c r="N960" s="219"/>
      <c r="O960" s="219"/>
      <c r="P960" s="219"/>
      <c r="Q960" s="219"/>
      <c r="R960" s="219"/>
      <c r="S960" s="219"/>
      <c r="T960" s="220"/>
      <c r="AT960" s="221" t="s">
        <v>158</v>
      </c>
      <c r="AU960" s="221" t="s">
        <v>82</v>
      </c>
      <c r="AV960" s="12" t="s">
        <v>82</v>
      </c>
      <c r="AW960" s="12" t="s">
        <v>34</v>
      </c>
      <c r="AX960" s="12" t="s">
        <v>70</v>
      </c>
      <c r="AY960" s="221" t="s">
        <v>149</v>
      </c>
    </row>
    <row r="961" spans="2:65" s="12" customFormat="1">
      <c r="B961" s="211"/>
      <c r="C961" s="212"/>
      <c r="D961" s="201" t="s">
        <v>158</v>
      </c>
      <c r="E961" s="213" t="s">
        <v>21</v>
      </c>
      <c r="F961" s="214" t="s">
        <v>1711</v>
      </c>
      <c r="G961" s="212"/>
      <c r="H961" s="215">
        <v>22.248999999999999</v>
      </c>
      <c r="I961" s="216"/>
      <c r="J961" s="212"/>
      <c r="K961" s="212"/>
      <c r="L961" s="217"/>
      <c r="M961" s="218"/>
      <c r="N961" s="219"/>
      <c r="O961" s="219"/>
      <c r="P961" s="219"/>
      <c r="Q961" s="219"/>
      <c r="R961" s="219"/>
      <c r="S961" s="219"/>
      <c r="T961" s="220"/>
      <c r="AT961" s="221" t="s">
        <v>158</v>
      </c>
      <c r="AU961" s="221" t="s">
        <v>82</v>
      </c>
      <c r="AV961" s="12" t="s">
        <v>82</v>
      </c>
      <c r="AW961" s="12" t="s">
        <v>34</v>
      </c>
      <c r="AX961" s="12" t="s">
        <v>70</v>
      </c>
      <c r="AY961" s="221" t="s">
        <v>149</v>
      </c>
    </row>
    <row r="962" spans="2:65" s="12" customFormat="1">
      <c r="B962" s="211"/>
      <c r="C962" s="212"/>
      <c r="D962" s="201" t="s">
        <v>158</v>
      </c>
      <c r="E962" s="213" t="s">
        <v>21</v>
      </c>
      <c r="F962" s="214" t="s">
        <v>1712</v>
      </c>
      <c r="G962" s="212"/>
      <c r="H962" s="215">
        <v>15.638</v>
      </c>
      <c r="I962" s="216"/>
      <c r="J962" s="212"/>
      <c r="K962" s="212"/>
      <c r="L962" s="217"/>
      <c r="M962" s="218"/>
      <c r="N962" s="219"/>
      <c r="O962" s="219"/>
      <c r="P962" s="219"/>
      <c r="Q962" s="219"/>
      <c r="R962" s="219"/>
      <c r="S962" s="219"/>
      <c r="T962" s="220"/>
      <c r="AT962" s="221" t="s">
        <v>158</v>
      </c>
      <c r="AU962" s="221" t="s">
        <v>82</v>
      </c>
      <c r="AV962" s="12" t="s">
        <v>82</v>
      </c>
      <c r="AW962" s="12" t="s">
        <v>34</v>
      </c>
      <c r="AX962" s="12" t="s">
        <v>70</v>
      </c>
      <c r="AY962" s="221" t="s">
        <v>149</v>
      </c>
    </row>
    <row r="963" spans="2:65" s="12" customFormat="1">
      <c r="B963" s="211"/>
      <c r="C963" s="212"/>
      <c r="D963" s="201" t="s">
        <v>158</v>
      </c>
      <c r="E963" s="213" t="s">
        <v>21</v>
      </c>
      <c r="F963" s="214" t="s">
        <v>1713</v>
      </c>
      <c r="G963" s="212"/>
      <c r="H963" s="215">
        <v>14.138</v>
      </c>
      <c r="I963" s="216"/>
      <c r="J963" s="212"/>
      <c r="K963" s="212"/>
      <c r="L963" s="217"/>
      <c r="M963" s="218"/>
      <c r="N963" s="219"/>
      <c r="O963" s="219"/>
      <c r="P963" s="219"/>
      <c r="Q963" s="219"/>
      <c r="R963" s="219"/>
      <c r="S963" s="219"/>
      <c r="T963" s="220"/>
      <c r="AT963" s="221" t="s">
        <v>158</v>
      </c>
      <c r="AU963" s="221" t="s">
        <v>82</v>
      </c>
      <c r="AV963" s="12" t="s">
        <v>82</v>
      </c>
      <c r="AW963" s="12" t="s">
        <v>34</v>
      </c>
      <c r="AX963" s="12" t="s">
        <v>70</v>
      </c>
      <c r="AY963" s="221" t="s">
        <v>149</v>
      </c>
    </row>
    <row r="964" spans="2:65" s="12" customFormat="1">
      <c r="B964" s="211"/>
      <c r="C964" s="212"/>
      <c r="D964" s="201" t="s">
        <v>158</v>
      </c>
      <c r="E964" s="213" t="s">
        <v>21</v>
      </c>
      <c r="F964" s="214" t="s">
        <v>1714</v>
      </c>
      <c r="G964" s="212"/>
      <c r="H964" s="215">
        <v>20.350999999999999</v>
      </c>
      <c r="I964" s="216"/>
      <c r="J964" s="212"/>
      <c r="K964" s="212"/>
      <c r="L964" s="217"/>
      <c r="M964" s="218"/>
      <c r="N964" s="219"/>
      <c r="O964" s="219"/>
      <c r="P964" s="219"/>
      <c r="Q964" s="219"/>
      <c r="R964" s="219"/>
      <c r="S964" s="219"/>
      <c r="T964" s="220"/>
      <c r="AT964" s="221" t="s">
        <v>158</v>
      </c>
      <c r="AU964" s="221" t="s">
        <v>82</v>
      </c>
      <c r="AV964" s="12" t="s">
        <v>82</v>
      </c>
      <c r="AW964" s="12" t="s">
        <v>34</v>
      </c>
      <c r="AX964" s="12" t="s">
        <v>70</v>
      </c>
      <c r="AY964" s="221" t="s">
        <v>149</v>
      </c>
    </row>
    <row r="965" spans="2:65" s="12" customFormat="1">
      <c r="B965" s="211"/>
      <c r="C965" s="212"/>
      <c r="D965" s="201" t="s">
        <v>158</v>
      </c>
      <c r="E965" s="213" t="s">
        <v>21</v>
      </c>
      <c r="F965" s="214" t="s">
        <v>1715</v>
      </c>
      <c r="G965" s="212"/>
      <c r="H965" s="215">
        <v>15.428000000000001</v>
      </c>
      <c r="I965" s="216"/>
      <c r="J965" s="212"/>
      <c r="K965" s="212"/>
      <c r="L965" s="217"/>
      <c r="M965" s="218"/>
      <c r="N965" s="219"/>
      <c r="O965" s="219"/>
      <c r="P965" s="219"/>
      <c r="Q965" s="219"/>
      <c r="R965" s="219"/>
      <c r="S965" s="219"/>
      <c r="T965" s="220"/>
      <c r="AT965" s="221" t="s">
        <v>158</v>
      </c>
      <c r="AU965" s="221" t="s">
        <v>82</v>
      </c>
      <c r="AV965" s="12" t="s">
        <v>82</v>
      </c>
      <c r="AW965" s="12" t="s">
        <v>34</v>
      </c>
      <c r="AX965" s="12" t="s">
        <v>70</v>
      </c>
      <c r="AY965" s="221" t="s">
        <v>149</v>
      </c>
    </row>
    <row r="966" spans="2:65" s="12" customFormat="1">
      <c r="B966" s="211"/>
      <c r="C966" s="212"/>
      <c r="D966" s="201" t="s">
        <v>158</v>
      </c>
      <c r="E966" s="213" t="s">
        <v>21</v>
      </c>
      <c r="F966" s="214" t="s">
        <v>1716</v>
      </c>
      <c r="G966" s="212"/>
      <c r="H966" s="215">
        <v>6.3529999999999998</v>
      </c>
      <c r="I966" s="216"/>
      <c r="J966" s="212"/>
      <c r="K966" s="212"/>
      <c r="L966" s="217"/>
      <c r="M966" s="218"/>
      <c r="N966" s="219"/>
      <c r="O966" s="219"/>
      <c r="P966" s="219"/>
      <c r="Q966" s="219"/>
      <c r="R966" s="219"/>
      <c r="S966" s="219"/>
      <c r="T966" s="220"/>
      <c r="AT966" s="221" t="s">
        <v>158</v>
      </c>
      <c r="AU966" s="221" t="s">
        <v>82</v>
      </c>
      <c r="AV966" s="12" t="s">
        <v>82</v>
      </c>
      <c r="AW966" s="12" t="s">
        <v>34</v>
      </c>
      <c r="AX966" s="12" t="s">
        <v>70</v>
      </c>
      <c r="AY966" s="221" t="s">
        <v>149</v>
      </c>
    </row>
    <row r="967" spans="2:65" s="12" customFormat="1">
      <c r="B967" s="211"/>
      <c r="C967" s="212"/>
      <c r="D967" s="201" t="s">
        <v>158</v>
      </c>
      <c r="E967" s="213" t="s">
        <v>21</v>
      </c>
      <c r="F967" s="214" t="s">
        <v>1717</v>
      </c>
      <c r="G967" s="212"/>
      <c r="H967" s="215">
        <v>12.622999999999999</v>
      </c>
      <c r="I967" s="216"/>
      <c r="J967" s="212"/>
      <c r="K967" s="212"/>
      <c r="L967" s="217"/>
      <c r="M967" s="218"/>
      <c r="N967" s="219"/>
      <c r="O967" s="219"/>
      <c r="P967" s="219"/>
      <c r="Q967" s="219"/>
      <c r="R967" s="219"/>
      <c r="S967" s="219"/>
      <c r="T967" s="220"/>
      <c r="AT967" s="221" t="s">
        <v>158</v>
      </c>
      <c r="AU967" s="221" t="s">
        <v>82</v>
      </c>
      <c r="AV967" s="12" t="s">
        <v>82</v>
      </c>
      <c r="AW967" s="12" t="s">
        <v>34</v>
      </c>
      <c r="AX967" s="12" t="s">
        <v>70</v>
      </c>
      <c r="AY967" s="221" t="s">
        <v>149</v>
      </c>
    </row>
    <row r="968" spans="2:65" s="12" customFormat="1">
      <c r="B968" s="211"/>
      <c r="C968" s="212"/>
      <c r="D968" s="201" t="s">
        <v>158</v>
      </c>
      <c r="E968" s="213" t="s">
        <v>21</v>
      </c>
      <c r="F968" s="214" t="s">
        <v>1718</v>
      </c>
      <c r="G968" s="212"/>
      <c r="H968" s="215">
        <v>15.428000000000001</v>
      </c>
      <c r="I968" s="216"/>
      <c r="J968" s="212"/>
      <c r="K968" s="212"/>
      <c r="L968" s="217"/>
      <c r="M968" s="218"/>
      <c r="N968" s="219"/>
      <c r="O968" s="219"/>
      <c r="P968" s="219"/>
      <c r="Q968" s="219"/>
      <c r="R968" s="219"/>
      <c r="S968" s="219"/>
      <c r="T968" s="220"/>
      <c r="AT968" s="221" t="s">
        <v>158</v>
      </c>
      <c r="AU968" s="221" t="s">
        <v>82</v>
      </c>
      <c r="AV968" s="12" t="s">
        <v>82</v>
      </c>
      <c r="AW968" s="12" t="s">
        <v>34</v>
      </c>
      <c r="AX968" s="12" t="s">
        <v>70</v>
      </c>
      <c r="AY968" s="221" t="s">
        <v>149</v>
      </c>
    </row>
    <row r="969" spans="2:65" s="13" customFormat="1">
      <c r="B969" s="222"/>
      <c r="C969" s="223"/>
      <c r="D969" s="224" t="s">
        <v>158</v>
      </c>
      <c r="E969" s="225" t="s">
        <v>21</v>
      </c>
      <c r="F969" s="226" t="s">
        <v>161</v>
      </c>
      <c r="G969" s="223"/>
      <c r="H969" s="227">
        <v>289.608</v>
      </c>
      <c r="I969" s="228"/>
      <c r="J969" s="223"/>
      <c r="K969" s="223"/>
      <c r="L969" s="229"/>
      <c r="M969" s="230"/>
      <c r="N969" s="231"/>
      <c r="O969" s="231"/>
      <c r="P969" s="231"/>
      <c r="Q969" s="231"/>
      <c r="R969" s="231"/>
      <c r="S969" s="231"/>
      <c r="T969" s="232"/>
      <c r="AT969" s="233" t="s">
        <v>158</v>
      </c>
      <c r="AU969" s="233" t="s">
        <v>82</v>
      </c>
      <c r="AV969" s="13" t="s">
        <v>156</v>
      </c>
      <c r="AW969" s="13" t="s">
        <v>34</v>
      </c>
      <c r="AX969" s="13" t="s">
        <v>75</v>
      </c>
      <c r="AY969" s="233" t="s">
        <v>149</v>
      </c>
    </row>
    <row r="970" spans="2:65" s="1" customFormat="1" ht="22.5" customHeight="1">
      <c r="B970" s="40"/>
      <c r="C970" s="237" t="s">
        <v>1719</v>
      </c>
      <c r="D970" s="237" t="s">
        <v>245</v>
      </c>
      <c r="E970" s="238" t="s">
        <v>1700</v>
      </c>
      <c r="F970" s="239" t="s">
        <v>1701</v>
      </c>
      <c r="G970" s="240" t="s">
        <v>154</v>
      </c>
      <c r="H970" s="241">
        <v>0.76500000000000001</v>
      </c>
      <c r="I970" s="242"/>
      <c r="J970" s="243">
        <f>ROUND(I970*H970,2)</f>
        <v>0</v>
      </c>
      <c r="K970" s="239" t="s">
        <v>155</v>
      </c>
      <c r="L970" s="244"/>
      <c r="M970" s="245" t="s">
        <v>21</v>
      </c>
      <c r="N970" s="246" t="s">
        <v>41</v>
      </c>
      <c r="O970" s="41"/>
      <c r="P970" s="196">
        <f>O970*H970</f>
        <v>0</v>
      </c>
      <c r="Q970" s="196">
        <v>0.55000000000000004</v>
      </c>
      <c r="R970" s="196">
        <f>Q970*H970</f>
        <v>0.42075000000000007</v>
      </c>
      <c r="S970" s="196">
        <v>0</v>
      </c>
      <c r="T970" s="197">
        <f>S970*H970</f>
        <v>0</v>
      </c>
      <c r="AR970" s="23" t="s">
        <v>361</v>
      </c>
      <c r="AT970" s="23" t="s">
        <v>245</v>
      </c>
      <c r="AU970" s="23" t="s">
        <v>82</v>
      </c>
      <c r="AY970" s="23" t="s">
        <v>149</v>
      </c>
      <c r="BE970" s="198">
        <f>IF(N970="základní",J970,0)</f>
        <v>0</v>
      </c>
      <c r="BF970" s="198">
        <f>IF(N970="snížená",J970,0)</f>
        <v>0</v>
      </c>
      <c r="BG970" s="198">
        <f>IF(N970="zákl. přenesená",J970,0)</f>
        <v>0</v>
      </c>
      <c r="BH970" s="198">
        <f>IF(N970="sníž. přenesená",J970,0)</f>
        <v>0</v>
      </c>
      <c r="BI970" s="198">
        <f>IF(N970="nulová",J970,0)</f>
        <v>0</v>
      </c>
      <c r="BJ970" s="23" t="s">
        <v>75</v>
      </c>
      <c r="BK970" s="198">
        <f>ROUND(I970*H970,2)</f>
        <v>0</v>
      </c>
      <c r="BL970" s="23" t="s">
        <v>244</v>
      </c>
      <c r="BM970" s="23" t="s">
        <v>1720</v>
      </c>
    </row>
    <row r="971" spans="2:65" s="11" customFormat="1">
      <c r="B971" s="199"/>
      <c r="C971" s="200"/>
      <c r="D971" s="201" t="s">
        <v>158</v>
      </c>
      <c r="E971" s="202" t="s">
        <v>21</v>
      </c>
      <c r="F971" s="203" t="s">
        <v>1703</v>
      </c>
      <c r="G971" s="200"/>
      <c r="H971" s="204" t="s">
        <v>21</v>
      </c>
      <c r="I971" s="205"/>
      <c r="J971" s="200"/>
      <c r="K971" s="200"/>
      <c r="L971" s="206"/>
      <c r="M971" s="207"/>
      <c r="N971" s="208"/>
      <c r="O971" s="208"/>
      <c r="P971" s="208"/>
      <c r="Q971" s="208"/>
      <c r="R971" s="208"/>
      <c r="S971" s="208"/>
      <c r="T971" s="209"/>
      <c r="AT971" s="210" t="s">
        <v>158</v>
      </c>
      <c r="AU971" s="210" t="s">
        <v>82</v>
      </c>
      <c r="AV971" s="11" t="s">
        <v>75</v>
      </c>
      <c r="AW971" s="11" t="s">
        <v>34</v>
      </c>
      <c r="AX971" s="11" t="s">
        <v>70</v>
      </c>
      <c r="AY971" s="210" t="s">
        <v>149</v>
      </c>
    </row>
    <row r="972" spans="2:65" s="12" customFormat="1">
      <c r="B972" s="211"/>
      <c r="C972" s="212"/>
      <c r="D972" s="201" t="s">
        <v>158</v>
      </c>
      <c r="E972" s="213" t="s">
        <v>21</v>
      </c>
      <c r="F972" s="214" t="s">
        <v>1721</v>
      </c>
      <c r="G972" s="212"/>
      <c r="H972" s="215">
        <v>0.76500000000000001</v>
      </c>
      <c r="I972" s="216"/>
      <c r="J972" s="212"/>
      <c r="K972" s="212"/>
      <c r="L972" s="217"/>
      <c r="M972" s="218"/>
      <c r="N972" s="219"/>
      <c r="O972" s="219"/>
      <c r="P972" s="219"/>
      <c r="Q972" s="219"/>
      <c r="R972" s="219"/>
      <c r="S972" s="219"/>
      <c r="T972" s="220"/>
      <c r="AT972" s="221" t="s">
        <v>158</v>
      </c>
      <c r="AU972" s="221" t="s">
        <v>82</v>
      </c>
      <c r="AV972" s="12" t="s">
        <v>82</v>
      </c>
      <c r="AW972" s="12" t="s">
        <v>34</v>
      </c>
      <c r="AX972" s="12" t="s">
        <v>70</v>
      </c>
      <c r="AY972" s="221" t="s">
        <v>149</v>
      </c>
    </row>
    <row r="973" spans="2:65" s="13" customFormat="1">
      <c r="B973" s="222"/>
      <c r="C973" s="223"/>
      <c r="D973" s="224" t="s">
        <v>158</v>
      </c>
      <c r="E973" s="225" t="s">
        <v>21</v>
      </c>
      <c r="F973" s="226" t="s">
        <v>161</v>
      </c>
      <c r="G973" s="223"/>
      <c r="H973" s="227">
        <v>0.76500000000000001</v>
      </c>
      <c r="I973" s="228"/>
      <c r="J973" s="223"/>
      <c r="K973" s="223"/>
      <c r="L973" s="229"/>
      <c r="M973" s="230"/>
      <c r="N973" s="231"/>
      <c r="O973" s="231"/>
      <c r="P973" s="231"/>
      <c r="Q973" s="231"/>
      <c r="R973" s="231"/>
      <c r="S973" s="231"/>
      <c r="T973" s="232"/>
      <c r="AT973" s="233" t="s">
        <v>158</v>
      </c>
      <c r="AU973" s="233" t="s">
        <v>82</v>
      </c>
      <c r="AV973" s="13" t="s">
        <v>156</v>
      </c>
      <c r="AW973" s="13" t="s">
        <v>34</v>
      </c>
      <c r="AX973" s="13" t="s">
        <v>75</v>
      </c>
      <c r="AY973" s="233" t="s">
        <v>149</v>
      </c>
    </row>
    <row r="974" spans="2:65" s="1" customFormat="1" ht="31.5" customHeight="1">
      <c r="B974" s="40"/>
      <c r="C974" s="187" t="s">
        <v>1722</v>
      </c>
      <c r="D974" s="187" t="s">
        <v>151</v>
      </c>
      <c r="E974" s="188" t="s">
        <v>1723</v>
      </c>
      <c r="F974" s="189" t="s">
        <v>1724</v>
      </c>
      <c r="G974" s="190" t="s">
        <v>253</v>
      </c>
      <c r="H974" s="191">
        <v>147.078</v>
      </c>
      <c r="I974" s="192"/>
      <c r="J974" s="193">
        <f>ROUND(I974*H974,2)</f>
        <v>0</v>
      </c>
      <c r="K974" s="189" t="s">
        <v>155</v>
      </c>
      <c r="L974" s="60"/>
      <c r="M974" s="194" t="s">
        <v>21</v>
      </c>
      <c r="N974" s="195" t="s">
        <v>41</v>
      </c>
      <c r="O974" s="41"/>
      <c r="P974" s="196">
        <f>O974*H974</f>
        <v>0</v>
      </c>
      <c r="Q974" s="196">
        <v>2.0000000000000001E-4</v>
      </c>
      <c r="R974" s="196">
        <f>Q974*H974</f>
        <v>2.9415600000000004E-2</v>
      </c>
      <c r="S974" s="196">
        <v>0</v>
      </c>
      <c r="T974" s="197">
        <f>S974*H974</f>
        <v>0</v>
      </c>
      <c r="AR974" s="23" t="s">
        <v>244</v>
      </c>
      <c r="AT974" s="23" t="s">
        <v>151</v>
      </c>
      <c r="AU974" s="23" t="s">
        <v>82</v>
      </c>
      <c r="AY974" s="23" t="s">
        <v>149</v>
      </c>
      <c r="BE974" s="198">
        <f>IF(N974="základní",J974,0)</f>
        <v>0</v>
      </c>
      <c r="BF974" s="198">
        <f>IF(N974="snížená",J974,0)</f>
        <v>0</v>
      </c>
      <c r="BG974" s="198">
        <f>IF(N974="zákl. přenesená",J974,0)</f>
        <v>0</v>
      </c>
      <c r="BH974" s="198">
        <f>IF(N974="sníž. přenesená",J974,0)</f>
        <v>0</v>
      </c>
      <c r="BI974" s="198">
        <f>IF(N974="nulová",J974,0)</f>
        <v>0</v>
      </c>
      <c r="BJ974" s="23" t="s">
        <v>75</v>
      </c>
      <c r="BK974" s="198">
        <f>ROUND(I974*H974,2)</f>
        <v>0</v>
      </c>
      <c r="BL974" s="23" t="s">
        <v>244</v>
      </c>
      <c r="BM974" s="23" t="s">
        <v>1725</v>
      </c>
    </row>
    <row r="975" spans="2:65" s="11" customFormat="1">
      <c r="B975" s="199"/>
      <c r="C975" s="200"/>
      <c r="D975" s="201" t="s">
        <v>158</v>
      </c>
      <c r="E975" s="202" t="s">
        <v>21</v>
      </c>
      <c r="F975" s="203" t="s">
        <v>1726</v>
      </c>
      <c r="G975" s="200"/>
      <c r="H975" s="204" t="s">
        <v>21</v>
      </c>
      <c r="I975" s="205"/>
      <c r="J975" s="200"/>
      <c r="K975" s="200"/>
      <c r="L975" s="206"/>
      <c r="M975" s="207"/>
      <c r="N975" s="208"/>
      <c r="O975" s="208"/>
      <c r="P975" s="208"/>
      <c r="Q975" s="208"/>
      <c r="R975" s="208"/>
      <c r="S975" s="208"/>
      <c r="T975" s="209"/>
      <c r="AT975" s="210" t="s">
        <v>158</v>
      </c>
      <c r="AU975" s="210" t="s">
        <v>82</v>
      </c>
      <c r="AV975" s="11" t="s">
        <v>75</v>
      </c>
      <c r="AW975" s="11" t="s">
        <v>34</v>
      </c>
      <c r="AX975" s="11" t="s">
        <v>70</v>
      </c>
      <c r="AY975" s="210" t="s">
        <v>149</v>
      </c>
    </row>
    <row r="976" spans="2:65" s="12" customFormat="1">
      <c r="B976" s="211"/>
      <c r="C976" s="212"/>
      <c r="D976" s="201" t="s">
        <v>158</v>
      </c>
      <c r="E976" s="213" t="s">
        <v>21</v>
      </c>
      <c r="F976" s="214" t="s">
        <v>1727</v>
      </c>
      <c r="G976" s="212"/>
      <c r="H976" s="215">
        <v>147.078</v>
      </c>
      <c r="I976" s="216"/>
      <c r="J976" s="212"/>
      <c r="K976" s="212"/>
      <c r="L976" s="217"/>
      <c r="M976" s="218"/>
      <c r="N976" s="219"/>
      <c r="O976" s="219"/>
      <c r="P976" s="219"/>
      <c r="Q976" s="219"/>
      <c r="R976" s="219"/>
      <c r="S976" s="219"/>
      <c r="T976" s="220"/>
      <c r="AT976" s="221" t="s">
        <v>158</v>
      </c>
      <c r="AU976" s="221" t="s">
        <v>82</v>
      </c>
      <c r="AV976" s="12" t="s">
        <v>82</v>
      </c>
      <c r="AW976" s="12" t="s">
        <v>34</v>
      </c>
      <c r="AX976" s="12" t="s">
        <v>70</v>
      </c>
      <c r="AY976" s="221" t="s">
        <v>149</v>
      </c>
    </row>
    <row r="977" spans="2:65" s="13" customFormat="1">
      <c r="B977" s="222"/>
      <c r="C977" s="223"/>
      <c r="D977" s="224" t="s">
        <v>158</v>
      </c>
      <c r="E977" s="225" t="s">
        <v>21</v>
      </c>
      <c r="F977" s="226" t="s">
        <v>161</v>
      </c>
      <c r="G977" s="223"/>
      <c r="H977" s="227">
        <v>147.078</v>
      </c>
      <c r="I977" s="228"/>
      <c r="J977" s="223"/>
      <c r="K977" s="223"/>
      <c r="L977" s="229"/>
      <c r="M977" s="230"/>
      <c r="N977" s="231"/>
      <c r="O977" s="231"/>
      <c r="P977" s="231"/>
      <c r="Q977" s="231"/>
      <c r="R977" s="231"/>
      <c r="S977" s="231"/>
      <c r="T977" s="232"/>
      <c r="AT977" s="233" t="s">
        <v>158</v>
      </c>
      <c r="AU977" s="233" t="s">
        <v>82</v>
      </c>
      <c r="AV977" s="13" t="s">
        <v>156</v>
      </c>
      <c r="AW977" s="13" t="s">
        <v>34</v>
      </c>
      <c r="AX977" s="13" t="s">
        <v>75</v>
      </c>
      <c r="AY977" s="233" t="s">
        <v>149</v>
      </c>
    </row>
    <row r="978" spans="2:65" s="1" customFormat="1" ht="31.5" customHeight="1">
      <c r="B978" s="40"/>
      <c r="C978" s="187" t="s">
        <v>1728</v>
      </c>
      <c r="D978" s="187" t="s">
        <v>151</v>
      </c>
      <c r="E978" s="188" t="s">
        <v>1729</v>
      </c>
      <c r="F978" s="189" t="s">
        <v>1730</v>
      </c>
      <c r="G978" s="190" t="s">
        <v>720</v>
      </c>
      <c r="H978" s="252"/>
      <c r="I978" s="192"/>
      <c r="J978" s="193">
        <f>ROUND(I978*H978,2)</f>
        <v>0</v>
      </c>
      <c r="K978" s="189" t="s">
        <v>155</v>
      </c>
      <c r="L978" s="60"/>
      <c r="M978" s="194" t="s">
        <v>21</v>
      </c>
      <c r="N978" s="195" t="s">
        <v>41</v>
      </c>
      <c r="O978" s="41"/>
      <c r="P978" s="196">
        <f>O978*H978</f>
        <v>0</v>
      </c>
      <c r="Q978" s="196">
        <v>0</v>
      </c>
      <c r="R978" s="196">
        <f>Q978*H978</f>
        <v>0</v>
      </c>
      <c r="S978" s="196">
        <v>0</v>
      </c>
      <c r="T978" s="197">
        <f>S978*H978</f>
        <v>0</v>
      </c>
      <c r="AR978" s="23" t="s">
        <v>244</v>
      </c>
      <c r="AT978" s="23" t="s">
        <v>151</v>
      </c>
      <c r="AU978" s="23" t="s">
        <v>82</v>
      </c>
      <c r="AY978" s="23" t="s">
        <v>149</v>
      </c>
      <c r="BE978" s="198">
        <f>IF(N978="základní",J978,0)</f>
        <v>0</v>
      </c>
      <c r="BF978" s="198">
        <f>IF(N978="snížená",J978,0)</f>
        <v>0</v>
      </c>
      <c r="BG978" s="198">
        <f>IF(N978="zákl. přenesená",J978,0)</f>
        <v>0</v>
      </c>
      <c r="BH978" s="198">
        <f>IF(N978="sníž. přenesená",J978,0)</f>
        <v>0</v>
      </c>
      <c r="BI978" s="198">
        <f>IF(N978="nulová",J978,0)</f>
        <v>0</v>
      </c>
      <c r="BJ978" s="23" t="s">
        <v>75</v>
      </c>
      <c r="BK978" s="198">
        <f>ROUND(I978*H978,2)</f>
        <v>0</v>
      </c>
      <c r="BL978" s="23" t="s">
        <v>244</v>
      </c>
      <c r="BM978" s="23" t="s">
        <v>1731</v>
      </c>
    </row>
    <row r="979" spans="2:65" s="10" customFormat="1" ht="29.85" customHeight="1">
      <c r="B979" s="170"/>
      <c r="C979" s="171"/>
      <c r="D979" s="184" t="s">
        <v>69</v>
      </c>
      <c r="E979" s="185" t="s">
        <v>1732</v>
      </c>
      <c r="F979" s="185" t="s">
        <v>1733</v>
      </c>
      <c r="G979" s="171"/>
      <c r="H979" s="171"/>
      <c r="I979" s="174"/>
      <c r="J979" s="186">
        <f>BK979</f>
        <v>0</v>
      </c>
      <c r="K979" s="171"/>
      <c r="L979" s="176"/>
      <c r="M979" s="177"/>
      <c r="N979" s="178"/>
      <c r="O979" s="178"/>
      <c r="P979" s="179">
        <f>SUM(P980:P1022)</f>
        <v>0</v>
      </c>
      <c r="Q979" s="178"/>
      <c r="R979" s="179">
        <f>SUM(R980:R1022)</f>
        <v>3.9463219000000005</v>
      </c>
      <c r="S979" s="178"/>
      <c r="T979" s="180">
        <f>SUM(T980:T1022)</f>
        <v>0</v>
      </c>
      <c r="AR979" s="181" t="s">
        <v>82</v>
      </c>
      <c r="AT979" s="182" t="s">
        <v>69</v>
      </c>
      <c r="AU979" s="182" t="s">
        <v>75</v>
      </c>
      <c r="AY979" s="181" t="s">
        <v>149</v>
      </c>
      <c r="BK979" s="183">
        <f>SUM(BK980:BK1022)</f>
        <v>0</v>
      </c>
    </row>
    <row r="980" spans="2:65" s="1" customFormat="1" ht="31.5" customHeight="1">
      <c r="B980" s="40"/>
      <c r="C980" s="187" t="s">
        <v>1734</v>
      </c>
      <c r="D980" s="187" t="s">
        <v>151</v>
      </c>
      <c r="E980" s="188" t="s">
        <v>1735</v>
      </c>
      <c r="F980" s="189" t="s">
        <v>1736</v>
      </c>
      <c r="G980" s="190" t="s">
        <v>253</v>
      </c>
      <c r="H980" s="191">
        <v>184.8</v>
      </c>
      <c r="I980" s="192"/>
      <c r="J980" s="193">
        <f>ROUND(I980*H980,2)</f>
        <v>0</v>
      </c>
      <c r="K980" s="189" t="s">
        <v>155</v>
      </c>
      <c r="L980" s="60"/>
      <c r="M980" s="194" t="s">
        <v>21</v>
      </c>
      <c r="N980" s="195" t="s">
        <v>41</v>
      </c>
      <c r="O980" s="41"/>
      <c r="P980" s="196">
        <f>O980*H980</f>
        <v>0</v>
      </c>
      <c r="Q980" s="196">
        <v>1.694E-2</v>
      </c>
      <c r="R980" s="196">
        <f>Q980*H980</f>
        <v>3.1305120000000004</v>
      </c>
      <c r="S980" s="196">
        <v>0</v>
      </c>
      <c r="T980" s="197">
        <f>S980*H980</f>
        <v>0</v>
      </c>
      <c r="AR980" s="23" t="s">
        <v>244</v>
      </c>
      <c r="AT980" s="23" t="s">
        <v>151</v>
      </c>
      <c r="AU980" s="23" t="s">
        <v>82</v>
      </c>
      <c r="AY980" s="23" t="s">
        <v>149</v>
      </c>
      <c r="BE980" s="198">
        <f>IF(N980="základní",J980,0)</f>
        <v>0</v>
      </c>
      <c r="BF980" s="198">
        <f>IF(N980="snížená",J980,0)</f>
        <v>0</v>
      </c>
      <c r="BG980" s="198">
        <f>IF(N980="zákl. přenesená",J980,0)</f>
        <v>0</v>
      </c>
      <c r="BH980" s="198">
        <f>IF(N980="sníž. přenesená",J980,0)</f>
        <v>0</v>
      </c>
      <c r="BI980" s="198">
        <f>IF(N980="nulová",J980,0)</f>
        <v>0</v>
      </c>
      <c r="BJ980" s="23" t="s">
        <v>75</v>
      </c>
      <c r="BK980" s="198">
        <f>ROUND(I980*H980,2)</f>
        <v>0</v>
      </c>
      <c r="BL980" s="23" t="s">
        <v>244</v>
      </c>
      <c r="BM980" s="23" t="s">
        <v>1737</v>
      </c>
    </row>
    <row r="981" spans="2:65" s="11" customFormat="1">
      <c r="B981" s="199"/>
      <c r="C981" s="200"/>
      <c r="D981" s="201" t="s">
        <v>158</v>
      </c>
      <c r="E981" s="202" t="s">
        <v>21</v>
      </c>
      <c r="F981" s="203" t="s">
        <v>1738</v>
      </c>
      <c r="G981" s="200"/>
      <c r="H981" s="204" t="s">
        <v>21</v>
      </c>
      <c r="I981" s="205"/>
      <c r="J981" s="200"/>
      <c r="K981" s="200"/>
      <c r="L981" s="206"/>
      <c r="M981" s="207"/>
      <c r="N981" s="208"/>
      <c r="O981" s="208"/>
      <c r="P981" s="208"/>
      <c r="Q981" s="208"/>
      <c r="R981" s="208"/>
      <c r="S981" s="208"/>
      <c r="T981" s="209"/>
      <c r="AT981" s="210" t="s">
        <v>158</v>
      </c>
      <c r="AU981" s="210" t="s">
        <v>82</v>
      </c>
      <c r="AV981" s="11" t="s">
        <v>75</v>
      </c>
      <c r="AW981" s="11" t="s">
        <v>34</v>
      </c>
      <c r="AX981" s="11" t="s">
        <v>70</v>
      </c>
      <c r="AY981" s="210" t="s">
        <v>149</v>
      </c>
    </row>
    <row r="982" spans="2:65" s="12" customFormat="1">
      <c r="B982" s="211"/>
      <c r="C982" s="212"/>
      <c r="D982" s="201" t="s">
        <v>158</v>
      </c>
      <c r="E982" s="213" t="s">
        <v>21</v>
      </c>
      <c r="F982" s="214" t="s">
        <v>1739</v>
      </c>
      <c r="G982" s="212"/>
      <c r="H982" s="215">
        <v>184.8</v>
      </c>
      <c r="I982" s="216"/>
      <c r="J982" s="212"/>
      <c r="K982" s="212"/>
      <c r="L982" s="217"/>
      <c r="M982" s="218"/>
      <c r="N982" s="219"/>
      <c r="O982" s="219"/>
      <c r="P982" s="219"/>
      <c r="Q982" s="219"/>
      <c r="R982" s="219"/>
      <c r="S982" s="219"/>
      <c r="T982" s="220"/>
      <c r="AT982" s="221" t="s">
        <v>158</v>
      </c>
      <c r="AU982" s="221" t="s">
        <v>82</v>
      </c>
      <c r="AV982" s="12" t="s">
        <v>82</v>
      </c>
      <c r="AW982" s="12" t="s">
        <v>34</v>
      </c>
      <c r="AX982" s="12" t="s">
        <v>70</v>
      </c>
      <c r="AY982" s="221" t="s">
        <v>149</v>
      </c>
    </row>
    <row r="983" spans="2:65" s="13" customFormat="1">
      <c r="B983" s="222"/>
      <c r="C983" s="223"/>
      <c r="D983" s="224" t="s">
        <v>158</v>
      </c>
      <c r="E983" s="225" t="s">
        <v>21</v>
      </c>
      <c r="F983" s="226" t="s">
        <v>161</v>
      </c>
      <c r="G983" s="223"/>
      <c r="H983" s="227">
        <v>184.8</v>
      </c>
      <c r="I983" s="228"/>
      <c r="J983" s="223"/>
      <c r="K983" s="223"/>
      <c r="L983" s="229"/>
      <c r="M983" s="230"/>
      <c r="N983" s="231"/>
      <c r="O983" s="231"/>
      <c r="P983" s="231"/>
      <c r="Q983" s="231"/>
      <c r="R983" s="231"/>
      <c r="S983" s="231"/>
      <c r="T983" s="232"/>
      <c r="AT983" s="233" t="s">
        <v>158</v>
      </c>
      <c r="AU983" s="233" t="s">
        <v>82</v>
      </c>
      <c r="AV983" s="13" t="s">
        <v>156</v>
      </c>
      <c r="AW983" s="13" t="s">
        <v>34</v>
      </c>
      <c r="AX983" s="13" t="s">
        <v>75</v>
      </c>
      <c r="AY983" s="233" t="s">
        <v>149</v>
      </c>
    </row>
    <row r="984" spans="2:65" s="1" customFormat="1" ht="44.25" customHeight="1">
      <c r="B984" s="40"/>
      <c r="C984" s="187" t="s">
        <v>1740</v>
      </c>
      <c r="D984" s="187" t="s">
        <v>151</v>
      </c>
      <c r="E984" s="188" t="s">
        <v>1741</v>
      </c>
      <c r="F984" s="189" t="s">
        <v>1742</v>
      </c>
      <c r="G984" s="190" t="s">
        <v>253</v>
      </c>
      <c r="H984" s="191">
        <v>15.8</v>
      </c>
      <c r="I984" s="192"/>
      <c r="J984" s="193">
        <f>ROUND(I984*H984,2)</f>
        <v>0</v>
      </c>
      <c r="K984" s="189" t="s">
        <v>21</v>
      </c>
      <c r="L984" s="60"/>
      <c r="M984" s="194" t="s">
        <v>21</v>
      </c>
      <c r="N984" s="195" t="s">
        <v>41</v>
      </c>
      <c r="O984" s="41"/>
      <c r="P984" s="196">
        <f>O984*H984</f>
        <v>0</v>
      </c>
      <c r="Q984" s="196">
        <v>1.379E-2</v>
      </c>
      <c r="R984" s="196">
        <f>Q984*H984</f>
        <v>0.21788200000000002</v>
      </c>
      <c r="S984" s="196">
        <v>0</v>
      </c>
      <c r="T984" s="197">
        <f>S984*H984</f>
        <v>0</v>
      </c>
      <c r="AR984" s="23" t="s">
        <v>244</v>
      </c>
      <c r="AT984" s="23" t="s">
        <v>151</v>
      </c>
      <c r="AU984" s="23" t="s">
        <v>82</v>
      </c>
      <c r="AY984" s="23" t="s">
        <v>149</v>
      </c>
      <c r="BE984" s="198">
        <f>IF(N984="základní",J984,0)</f>
        <v>0</v>
      </c>
      <c r="BF984" s="198">
        <f>IF(N984="snížená",J984,0)</f>
        <v>0</v>
      </c>
      <c r="BG984" s="198">
        <f>IF(N984="zákl. přenesená",J984,0)</f>
        <v>0</v>
      </c>
      <c r="BH984" s="198">
        <f>IF(N984="sníž. přenesená",J984,0)</f>
        <v>0</v>
      </c>
      <c r="BI984" s="198">
        <f>IF(N984="nulová",J984,0)</f>
        <v>0</v>
      </c>
      <c r="BJ984" s="23" t="s">
        <v>75</v>
      </c>
      <c r="BK984" s="198">
        <f>ROUND(I984*H984,2)</f>
        <v>0</v>
      </c>
      <c r="BL984" s="23" t="s">
        <v>244</v>
      </c>
      <c r="BM984" s="23" t="s">
        <v>1743</v>
      </c>
    </row>
    <row r="985" spans="2:65" s="11" customFormat="1">
      <c r="B985" s="199"/>
      <c r="C985" s="200"/>
      <c r="D985" s="201" t="s">
        <v>158</v>
      </c>
      <c r="E985" s="202" t="s">
        <v>21</v>
      </c>
      <c r="F985" s="203" t="s">
        <v>1738</v>
      </c>
      <c r="G985" s="200"/>
      <c r="H985" s="204" t="s">
        <v>21</v>
      </c>
      <c r="I985" s="205"/>
      <c r="J985" s="200"/>
      <c r="K985" s="200"/>
      <c r="L985" s="206"/>
      <c r="M985" s="207"/>
      <c r="N985" s="208"/>
      <c r="O985" s="208"/>
      <c r="P985" s="208"/>
      <c r="Q985" s="208"/>
      <c r="R985" s="208"/>
      <c r="S985" s="208"/>
      <c r="T985" s="209"/>
      <c r="AT985" s="210" t="s">
        <v>158</v>
      </c>
      <c r="AU985" s="210" t="s">
        <v>82</v>
      </c>
      <c r="AV985" s="11" t="s">
        <v>75</v>
      </c>
      <c r="AW985" s="11" t="s">
        <v>34</v>
      </c>
      <c r="AX985" s="11" t="s">
        <v>70</v>
      </c>
      <c r="AY985" s="210" t="s">
        <v>149</v>
      </c>
    </row>
    <row r="986" spans="2:65" s="12" customFormat="1">
      <c r="B986" s="211"/>
      <c r="C986" s="212"/>
      <c r="D986" s="201" t="s">
        <v>158</v>
      </c>
      <c r="E986" s="213" t="s">
        <v>21</v>
      </c>
      <c r="F986" s="214" t="s">
        <v>711</v>
      </c>
      <c r="G986" s="212"/>
      <c r="H986" s="215">
        <v>15.8</v>
      </c>
      <c r="I986" s="216"/>
      <c r="J986" s="212"/>
      <c r="K986" s="212"/>
      <c r="L986" s="217"/>
      <c r="M986" s="218"/>
      <c r="N986" s="219"/>
      <c r="O986" s="219"/>
      <c r="P986" s="219"/>
      <c r="Q986" s="219"/>
      <c r="R986" s="219"/>
      <c r="S986" s="219"/>
      <c r="T986" s="220"/>
      <c r="AT986" s="221" t="s">
        <v>158</v>
      </c>
      <c r="AU986" s="221" t="s">
        <v>82</v>
      </c>
      <c r="AV986" s="12" t="s">
        <v>82</v>
      </c>
      <c r="AW986" s="12" t="s">
        <v>34</v>
      </c>
      <c r="AX986" s="12" t="s">
        <v>70</v>
      </c>
      <c r="AY986" s="221" t="s">
        <v>149</v>
      </c>
    </row>
    <row r="987" spans="2:65" s="13" customFormat="1">
      <c r="B987" s="222"/>
      <c r="C987" s="223"/>
      <c r="D987" s="224" t="s">
        <v>158</v>
      </c>
      <c r="E987" s="225" t="s">
        <v>21</v>
      </c>
      <c r="F987" s="226" t="s">
        <v>161</v>
      </c>
      <c r="G987" s="223"/>
      <c r="H987" s="227">
        <v>15.8</v>
      </c>
      <c r="I987" s="228"/>
      <c r="J987" s="223"/>
      <c r="K987" s="223"/>
      <c r="L987" s="229"/>
      <c r="M987" s="230"/>
      <c r="N987" s="231"/>
      <c r="O987" s="231"/>
      <c r="P987" s="231"/>
      <c r="Q987" s="231"/>
      <c r="R987" s="231"/>
      <c r="S987" s="231"/>
      <c r="T987" s="232"/>
      <c r="AT987" s="233" t="s">
        <v>158</v>
      </c>
      <c r="AU987" s="233" t="s">
        <v>82</v>
      </c>
      <c r="AV987" s="13" t="s">
        <v>156</v>
      </c>
      <c r="AW987" s="13" t="s">
        <v>34</v>
      </c>
      <c r="AX987" s="13" t="s">
        <v>75</v>
      </c>
      <c r="AY987" s="233" t="s">
        <v>149</v>
      </c>
    </row>
    <row r="988" spans="2:65" s="1" customFormat="1" ht="31.5" customHeight="1">
      <c r="B988" s="40"/>
      <c r="C988" s="187" t="s">
        <v>1744</v>
      </c>
      <c r="D988" s="187" t="s">
        <v>151</v>
      </c>
      <c r="E988" s="188" t="s">
        <v>1745</v>
      </c>
      <c r="F988" s="189" t="s">
        <v>1746</v>
      </c>
      <c r="G988" s="190" t="s">
        <v>253</v>
      </c>
      <c r="H988" s="191">
        <v>200.6</v>
      </c>
      <c r="I988" s="192"/>
      <c r="J988" s="193">
        <f>ROUND(I988*H988,2)</f>
        <v>0</v>
      </c>
      <c r="K988" s="189" t="s">
        <v>155</v>
      </c>
      <c r="L988" s="60"/>
      <c r="M988" s="194" t="s">
        <v>21</v>
      </c>
      <c r="N988" s="195" t="s">
        <v>41</v>
      </c>
      <c r="O988" s="41"/>
      <c r="P988" s="196">
        <f>O988*H988</f>
        <v>0</v>
      </c>
      <c r="Q988" s="196">
        <v>1E-4</v>
      </c>
      <c r="R988" s="196">
        <f>Q988*H988</f>
        <v>2.0060000000000001E-2</v>
      </c>
      <c r="S988" s="196">
        <v>0</v>
      </c>
      <c r="T988" s="197">
        <f>S988*H988</f>
        <v>0</v>
      </c>
      <c r="AR988" s="23" t="s">
        <v>244</v>
      </c>
      <c r="AT988" s="23" t="s">
        <v>151</v>
      </c>
      <c r="AU988" s="23" t="s">
        <v>82</v>
      </c>
      <c r="AY988" s="23" t="s">
        <v>149</v>
      </c>
      <c r="BE988" s="198">
        <f>IF(N988="základní",J988,0)</f>
        <v>0</v>
      </c>
      <c r="BF988" s="198">
        <f>IF(N988="snížená",J988,0)</f>
        <v>0</v>
      </c>
      <c r="BG988" s="198">
        <f>IF(N988="zákl. přenesená",J988,0)</f>
        <v>0</v>
      </c>
      <c r="BH988" s="198">
        <f>IF(N988="sníž. přenesená",J988,0)</f>
        <v>0</v>
      </c>
      <c r="BI988" s="198">
        <f>IF(N988="nulová",J988,0)</f>
        <v>0</v>
      </c>
      <c r="BJ988" s="23" t="s">
        <v>75</v>
      </c>
      <c r="BK988" s="198">
        <f>ROUND(I988*H988,2)</f>
        <v>0</v>
      </c>
      <c r="BL988" s="23" t="s">
        <v>244</v>
      </c>
      <c r="BM988" s="23" t="s">
        <v>1747</v>
      </c>
    </row>
    <row r="989" spans="2:65" s="11" customFormat="1">
      <c r="B989" s="199"/>
      <c r="C989" s="200"/>
      <c r="D989" s="201" t="s">
        <v>158</v>
      </c>
      <c r="E989" s="202" t="s">
        <v>21</v>
      </c>
      <c r="F989" s="203" t="s">
        <v>642</v>
      </c>
      <c r="G989" s="200"/>
      <c r="H989" s="204" t="s">
        <v>21</v>
      </c>
      <c r="I989" s="205"/>
      <c r="J989" s="200"/>
      <c r="K989" s="200"/>
      <c r="L989" s="206"/>
      <c r="M989" s="207"/>
      <c r="N989" s="208"/>
      <c r="O989" s="208"/>
      <c r="P989" s="208"/>
      <c r="Q989" s="208"/>
      <c r="R989" s="208"/>
      <c r="S989" s="208"/>
      <c r="T989" s="209"/>
      <c r="AT989" s="210" t="s">
        <v>158</v>
      </c>
      <c r="AU989" s="210" t="s">
        <v>82</v>
      </c>
      <c r="AV989" s="11" t="s">
        <v>75</v>
      </c>
      <c r="AW989" s="11" t="s">
        <v>34</v>
      </c>
      <c r="AX989" s="11" t="s">
        <v>70</v>
      </c>
      <c r="AY989" s="210" t="s">
        <v>149</v>
      </c>
    </row>
    <row r="990" spans="2:65" s="12" customFormat="1">
      <c r="B990" s="211"/>
      <c r="C990" s="212"/>
      <c r="D990" s="201" t="s">
        <v>158</v>
      </c>
      <c r="E990" s="213" t="s">
        <v>21</v>
      </c>
      <c r="F990" s="214" t="s">
        <v>643</v>
      </c>
      <c r="G990" s="212"/>
      <c r="H990" s="215">
        <v>200.6</v>
      </c>
      <c r="I990" s="216"/>
      <c r="J990" s="212"/>
      <c r="K990" s="212"/>
      <c r="L990" s="217"/>
      <c r="M990" s="218"/>
      <c r="N990" s="219"/>
      <c r="O990" s="219"/>
      <c r="P990" s="219"/>
      <c r="Q990" s="219"/>
      <c r="R990" s="219"/>
      <c r="S990" s="219"/>
      <c r="T990" s="220"/>
      <c r="AT990" s="221" t="s">
        <v>158</v>
      </c>
      <c r="AU990" s="221" t="s">
        <v>82</v>
      </c>
      <c r="AV990" s="12" t="s">
        <v>82</v>
      </c>
      <c r="AW990" s="12" t="s">
        <v>34</v>
      </c>
      <c r="AX990" s="12" t="s">
        <v>70</v>
      </c>
      <c r="AY990" s="221" t="s">
        <v>149</v>
      </c>
    </row>
    <row r="991" spans="2:65" s="13" customFormat="1">
      <c r="B991" s="222"/>
      <c r="C991" s="223"/>
      <c r="D991" s="224" t="s">
        <v>158</v>
      </c>
      <c r="E991" s="225" t="s">
        <v>21</v>
      </c>
      <c r="F991" s="226" t="s">
        <v>161</v>
      </c>
      <c r="G991" s="223"/>
      <c r="H991" s="227">
        <v>200.6</v>
      </c>
      <c r="I991" s="228"/>
      <c r="J991" s="223"/>
      <c r="K991" s="223"/>
      <c r="L991" s="229"/>
      <c r="M991" s="230"/>
      <c r="N991" s="231"/>
      <c r="O991" s="231"/>
      <c r="P991" s="231"/>
      <c r="Q991" s="231"/>
      <c r="R991" s="231"/>
      <c r="S991" s="231"/>
      <c r="T991" s="232"/>
      <c r="AT991" s="233" t="s">
        <v>158</v>
      </c>
      <c r="AU991" s="233" t="s">
        <v>82</v>
      </c>
      <c r="AV991" s="13" t="s">
        <v>156</v>
      </c>
      <c r="AW991" s="13" t="s">
        <v>34</v>
      </c>
      <c r="AX991" s="13" t="s">
        <v>75</v>
      </c>
      <c r="AY991" s="233" t="s">
        <v>149</v>
      </c>
    </row>
    <row r="992" spans="2:65" s="1" customFormat="1" ht="31.5" customHeight="1">
      <c r="B992" s="40"/>
      <c r="C992" s="187" t="s">
        <v>1748</v>
      </c>
      <c r="D992" s="187" t="s">
        <v>151</v>
      </c>
      <c r="E992" s="188" t="s">
        <v>1749</v>
      </c>
      <c r="F992" s="189" t="s">
        <v>1750</v>
      </c>
      <c r="G992" s="190" t="s">
        <v>253</v>
      </c>
      <c r="H992" s="191">
        <v>259.53199999999998</v>
      </c>
      <c r="I992" s="192"/>
      <c r="J992" s="193">
        <f>ROUND(I992*H992,2)</f>
        <v>0</v>
      </c>
      <c r="K992" s="189" t="s">
        <v>155</v>
      </c>
      <c r="L992" s="60"/>
      <c r="M992" s="194" t="s">
        <v>21</v>
      </c>
      <c r="N992" s="195" t="s">
        <v>41</v>
      </c>
      <c r="O992" s="41"/>
      <c r="P992" s="196">
        <f>O992*H992</f>
        <v>0</v>
      </c>
      <c r="Q992" s="196">
        <v>0</v>
      </c>
      <c r="R992" s="196">
        <f>Q992*H992</f>
        <v>0</v>
      </c>
      <c r="S992" s="196">
        <v>0</v>
      </c>
      <c r="T992" s="197">
        <f>S992*H992</f>
        <v>0</v>
      </c>
      <c r="AR992" s="23" t="s">
        <v>244</v>
      </c>
      <c r="AT992" s="23" t="s">
        <v>151</v>
      </c>
      <c r="AU992" s="23" t="s">
        <v>82</v>
      </c>
      <c r="AY992" s="23" t="s">
        <v>149</v>
      </c>
      <c r="BE992" s="198">
        <f>IF(N992="základní",J992,0)</f>
        <v>0</v>
      </c>
      <c r="BF992" s="198">
        <f>IF(N992="snížená",J992,0)</f>
        <v>0</v>
      </c>
      <c r="BG992" s="198">
        <f>IF(N992="zákl. přenesená",J992,0)</f>
        <v>0</v>
      </c>
      <c r="BH992" s="198">
        <f>IF(N992="sníž. přenesená",J992,0)</f>
        <v>0</v>
      </c>
      <c r="BI992" s="198">
        <f>IF(N992="nulová",J992,0)</f>
        <v>0</v>
      </c>
      <c r="BJ992" s="23" t="s">
        <v>75</v>
      </c>
      <c r="BK992" s="198">
        <f>ROUND(I992*H992,2)</f>
        <v>0</v>
      </c>
      <c r="BL992" s="23" t="s">
        <v>244</v>
      </c>
      <c r="BM992" s="23" t="s">
        <v>1751</v>
      </c>
    </row>
    <row r="993" spans="2:65" s="11" customFormat="1">
      <c r="B993" s="199"/>
      <c r="C993" s="200"/>
      <c r="D993" s="201" t="s">
        <v>158</v>
      </c>
      <c r="E993" s="202" t="s">
        <v>21</v>
      </c>
      <c r="F993" s="203" t="s">
        <v>729</v>
      </c>
      <c r="G993" s="200"/>
      <c r="H993" s="204" t="s">
        <v>21</v>
      </c>
      <c r="I993" s="205"/>
      <c r="J993" s="200"/>
      <c r="K993" s="200"/>
      <c r="L993" s="206"/>
      <c r="M993" s="207"/>
      <c r="N993" s="208"/>
      <c r="O993" s="208"/>
      <c r="P993" s="208"/>
      <c r="Q993" s="208"/>
      <c r="R993" s="208"/>
      <c r="S993" s="208"/>
      <c r="T993" s="209"/>
      <c r="AT993" s="210" t="s">
        <v>158</v>
      </c>
      <c r="AU993" s="210" t="s">
        <v>82</v>
      </c>
      <c r="AV993" s="11" t="s">
        <v>75</v>
      </c>
      <c r="AW993" s="11" t="s">
        <v>34</v>
      </c>
      <c r="AX993" s="11" t="s">
        <v>70</v>
      </c>
      <c r="AY993" s="210" t="s">
        <v>149</v>
      </c>
    </row>
    <row r="994" spans="2:65" s="12" customFormat="1">
      <c r="B994" s="211"/>
      <c r="C994" s="212"/>
      <c r="D994" s="201" t="s">
        <v>158</v>
      </c>
      <c r="E994" s="213" t="s">
        <v>21</v>
      </c>
      <c r="F994" s="214" t="s">
        <v>675</v>
      </c>
      <c r="G994" s="212"/>
      <c r="H994" s="215">
        <v>118.738</v>
      </c>
      <c r="I994" s="216"/>
      <c r="J994" s="212"/>
      <c r="K994" s="212"/>
      <c r="L994" s="217"/>
      <c r="M994" s="218"/>
      <c r="N994" s="219"/>
      <c r="O994" s="219"/>
      <c r="P994" s="219"/>
      <c r="Q994" s="219"/>
      <c r="R994" s="219"/>
      <c r="S994" s="219"/>
      <c r="T994" s="220"/>
      <c r="AT994" s="221" t="s">
        <v>158</v>
      </c>
      <c r="AU994" s="221" t="s">
        <v>82</v>
      </c>
      <c r="AV994" s="12" t="s">
        <v>82</v>
      </c>
      <c r="AW994" s="12" t="s">
        <v>34</v>
      </c>
      <c r="AX994" s="12" t="s">
        <v>70</v>
      </c>
      <c r="AY994" s="221" t="s">
        <v>149</v>
      </c>
    </row>
    <row r="995" spans="2:65" s="12" customFormat="1">
      <c r="B995" s="211"/>
      <c r="C995" s="212"/>
      <c r="D995" s="201" t="s">
        <v>158</v>
      </c>
      <c r="E995" s="213" t="s">
        <v>21</v>
      </c>
      <c r="F995" s="214" t="s">
        <v>676</v>
      </c>
      <c r="G995" s="212"/>
      <c r="H995" s="215">
        <v>62.188000000000002</v>
      </c>
      <c r="I995" s="216"/>
      <c r="J995" s="212"/>
      <c r="K995" s="212"/>
      <c r="L995" s="217"/>
      <c r="M995" s="218"/>
      <c r="N995" s="219"/>
      <c r="O995" s="219"/>
      <c r="P995" s="219"/>
      <c r="Q995" s="219"/>
      <c r="R995" s="219"/>
      <c r="S995" s="219"/>
      <c r="T995" s="220"/>
      <c r="AT995" s="221" t="s">
        <v>158</v>
      </c>
      <c r="AU995" s="221" t="s">
        <v>82</v>
      </c>
      <c r="AV995" s="12" t="s">
        <v>82</v>
      </c>
      <c r="AW995" s="12" t="s">
        <v>34</v>
      </c>
      <c r="AX995" s="12" t="s">
        <v>70</v>
      </c>
      <c r="AY995" s="221" t="s">
        <v>149</v>
      </c>
    </row>
    <row r="996" spans="2:65" s="12" customFormat="1">
      <c r="B996" s="211"/>
      <c r="C996" s="212"/>
      <c r="D996" s="201" t="s">
        <v>158</v>
      </c>
      <c r="E996" s="213" t="s">
        <v>21</v>
      </c>
      <c r="F996" s="214" t="s">
        <v>677</v>
      </c>
      <c r="G996" s="212"/>
      <c r="H996" s="215">
        <v>39.523000000000003</v>
      </c>
      <c r="I996" s="216"/>
      <c r="J996" s="212"/>
      <c r="K996" s="212"/>
      <c r="L996" s="217"/>
      <c r="M996" s="218"/>
      <c r="N996" s="219"/>
      <c r="O996" s="219"/>
      <c r="P996" s="219"/>
      <c r="Q996" s="219"/>
      <c r="R996" s="219"/>
      <c r="S996" s="219"/>
      <c r="T996" s="220"/>
      <c r="AT996" s="221" t="s">
        <v>158</v>
      </c>
      <c r="AU996" s="221" t="s">
        <v>82</v>
      </c>
      <c r="AV996" s="12" t="s">
        <v>82</v>
      </c>
      <c r="AW996" s="12" t="s">
        <v>34</v>
      </c>
      <c r="AX996" s="12" t="s">
        <v>70</v>
      </c>
      <c r="AY996" s="221" t="s">
        <v>149</v>
      </c>
    </row>
    <row r="997" spans="2:65" s="12" customFormat="1">
      <c r="B997" s="211"/>
      <c r="C997" s="212"/>
      <c r="D997" s="201" t="s">
        <v>158</v>
      </c>
      <c r="E997" s="213" t="s">
        <v>21</v>
      </c>
      <c r="F997" s="214" t="s">
        <v>678</v>
      </c>
      <c r="G997" s="212"/>
      <c r="H997" s="215">
        <v>39.082999999999998</v>
      </c>
      <c r="I997" s="216"/>
      <c r="J997" s="212"/>
      <c r="K997" s="212"/>
      <c r="L997" s="217"/>
      <c r="M997" s="218"/>
      <c r="N997" s="219"/>
      <c r="O997" s="219"/>
      <c r="P997" s="219"/>
      <c r="Q997" s="219"/>
      <c r="R997" s="219"/>
      <c r="S997" s="219"/>
      <c r="T997" s="220"/>
      <c r="AT997" s="221" t="s">
        <v>158</v>
      </c>
      <c r="AU997" s="221" t="s">
        <v>82</v>
      </c>
      <c r="AV997" s="12" t="s">
        <v>82</v>
      </c>
      <c r="AW997" s="12" t="s">
        <v>34</v>
      </c>
      <c r="AX997" s="12" t="s">
        <v>70</v>
      </c>
      <c r="AY997" s="221" t="s">
        <v>149</v>
      </c>
    </row>
    <row r="998" spans="2:65" s="13" customFormat="1">
      <c r="B998" s="222"/>
      <c r="C998" s="223"/>
      <c r="D998" s="224" t="s">
        <v>158</v>
      </c>
      <c r="E998" s="225" t="s">
        <v>21</v>
      </c>
      <c r="F998" s="226" t="s">
        <v>161</v>
      </c>
      <c r="G998" s="223"/>
      <c r="H998" s="227">
        <v>259.53199999999998</v>
      </c>
      <c r="I998" s="228"/>
      <c r="J998" s="223"/>
      <c r="K998" s="223"/>
      <c r="L998" s="229"/>
      <c r="M998" s="230"/>
      <c r="N998" s="231"/>
      <c r="O998" s="231"/>
      <c r="P998" s="231"/>
      <c r="Q998" s="231"/>
      <c r="R998" s="231"/>
      <c r="S998" s="231"/>
      <c r="T998" s="232"/>
      <c r="AT998" s="233" t="s">
        <v>158</v>
      </c>
      <c r="AU998" s="233" t="s">
        <v>82</v>
      </c>
      <c r="AV998" s="13" t="s">
        <v>156</v>
      </c>
      <c r="AW998" s="13" t="s">
        <v>34</v>
      </c>
      <c r="AX998" s="13" t="s">
        <v>75</v>
      </c>
      <c r="AY998" s="233" t="s">
        <v>149</v>
      </c>
    </row>
    <row r="999" spans="2:65" s="1" customFormat="1" ht="22.5" customHeight="1">
      <c r="B999" s="40"/>
      <c r="C999" s="237" t="s">
        <v>1752</v>
      </c>
      <c r="D999" s="237" t="s">
        <v>245</v>
      </c>
      <c r="E999" s="238" t="s">
        <v>1753</v>
      </c>
      <c r="F999" s="239" t="s">
        <v>1754</v>
      </c>
      <c r="G999" s="240" t="s">
        <v>253</v>
      </c>
      <c r="H999" s="241">
        <v>285.48500000000001</v>
      </c>
      <c r="I999" s="242"/>
      <c r="J999" s="243">
        <f>ROUND(I999*H999,2)</f>
        <v>0</v>
      </c>
      <c r="K999" s="239" t="s">
        <v>155</v>
      </c>
      <c r="L999" s="244"/>
      <c r="M999" s="245" t="s">
        <v>21</v>
      </c>
      <c r="N999" s="246" t="s">
        <v>41</v>
      </c>
      <c r="O999" s="41"/>
      <c r="P999" s="196">
        <f>O999*H999</f>
        <v>0</v>
      </c>
      <c r="Q999" s="196">
        <v>1.3999999999999999E-4</v>
      </c>
      <c r="R999" s="196">
        <f>Q999*H999</f>
        <v>3.9967900000000001E-2</v>
      </c>
      <c r="S999" s="196">
        <v>0</v>
      </c>
      <c r="T999" s="197">
        <f>S999*H999</f>
        <v>0</v>
      </c>
      <c r="AR999" s="23" t="s">
        <v>361</v>
      </c>
      <c r="AT999" s="23" t="s">
        <v>245</v>
      </c>
      <c r="AU999" s="23" t="s">
        <v>82</v>
      </c>
      <c r="AY999" s="23" t="s">
        <v>149</v>
      </c>
      <c r="BE999" s="198">
        <f>IF(N999="základní",J999,0)</f>
        <v>0</v>
      </c>
      <c r="BF999" s="198">
        <f>IF(N999="snížená",J999,0)</f>
        <v>0</v>
      </c>
      <c r="BG999" s="198">
        <f>IF(N999="zákl. přenesená",J999,0)</f>
        <v>0</v>
      </c>
      <c r="BH999" s="198">
        <f>IF(N999="sníž. přenesená",J999,0)</f>
        <v>0</v>
      </c>
      <c r="BI999" s="198">
        <f>IF(N999="nulová",J999,0)</f>
        <v>0</v>
      </c>
      <c r="BJ999" s="23" t="s">
        <v>75</v>
      </c>
      <c r="BK999" s="198">
        <f>ROUND(I999*H999,2)</f>
        <v>0</v>
      </c>
      <c r="BL999" s="23" t="s">
        <v>244</v>
      </c>
      <c r="BM999" s="23" t="s">
        <v>1755</v>
      </c>
    </row>
    <row r="1000" spans="2:65" s="11" customFormat="1">
      <c r="B1000" s="199"/>
      <c r="C1000" s="200"/>
      <c r="D1000" s="201" t="s">
        <v>158</v>
      </c>
      <c r="E1000" s="202" t="s">
        <v>21</v>
      </c>
      <c r="F1000" s="203" t="s">
        <v>406</v>
      </c>
      <c r="G1000" s="200"/>
      <c r="H1000" s="204" t="s">
        <v>21</v>
      </c>
      <c r="I1000" s="205"/>
      <c r="J1000" s="200"/>
      <c r="K1000" s="200"/>
      <c r="L1000" s="206"/>
      <c r="M1000" s="207"/>
      <c r="N1000" s="208"/>
      <c r="O1000" s="208"/>
      <c r="P1000" s="208"/>
      <c r="Q1000" s="208"/>
      <c r="R1000" s="208"/>
      <c r="S1000" s="208"/>
      <c r="T1000" s="209"/>
      <c r="AT1000" s="210" t="s">
        <v>158</v>
      </c>
      <c r="AU1000" s="210" t="s">
        <v>82</v>
      </c>
      <c r="AV1000" s="11" t="s">
        <v>75</v>
      </c>
      <c r="AW1000" s="11" t="s">
        <v>34</v>
      </c>
      <c r="AX1000" s="11" t="s">
        <v>70</v>
      </c>
      <c r="AY1000" s="210" t="s">
        <v>149</v>
      </c>
    </row>
    <row r="1001" spans="2:65" s="12" customFormat="1">
      <c r="B1001" s="211"/>
      <c r="C1001" s="212"/>
      <c r="D1001" s="201" t="s">
        <v>158</v>
      </c>
      <c r="E1001" s="213" t="s">
        <v>21</v>
      </c>
      <c r="F1001" s="214" t="s">
        <v>1756</v>
      </c>
      <c r="G1001" s="212"/>
      <c r="H1001" s="215">
        <v>285.48500000000001</v>
      </c>
      <c r="I1001" s="216"/>
      <c r="J1001" s="212"/>
      <c r="K1001" s="212"/>
      <c r="L1001" s="217"/>
      <c r="M1001" s="218"/>
      <c r="N1001" s="219"/>
      <c r="O1001" s="219"/>
      <c r="P1001" s="219"/>
      <c r="Q1001" s="219"/>
      <c r="R1001" s="219"/>
      <c r="S1001" s="219"/>
      <c r="T1001" s="220"/>
      <c r="AT1001" s="221" t="s">
        <v>158</v>
      </c>
      <c r="AU1001" s="221" t="s">
        <v>82</v>
      </c>
      <c r="AV1001" s="12" t="s">
        <v>82</v>
      </c>
      <c r="AW1001" s="12" t="s">
        <v>34</v>
      </c>
      <c r="AX1001" s="12" t="s">
        <v>70</v>
      </c>
      <c r="AY1001" s="221" t="s">
        <v>149</v>
      </c>
    </row>
    <row r="1002" spans="2:65" s="13" customFormat="1">
      <c r="B1002" s="222"/>
      <c r="C1002" s="223"/>
      <c r="D1002" s="224" t="s">
        <v>158</v>
      </c>
      <c r="E1002" s="225" t="s">
        <v>21</v>
      </c>
      <c r="F1002" s="226" t="s">
        <v>161</v>
      </c>
      <c r="G1002" s="223"/>
      <c r="H1002" s="227">
        <v>285.48500000000001</v>
      </c>
      <c r="I1002" s="228"/>
      <c r="J1002" s="223"/>
      <c r="K1002" s="223"/>
      <c r="L1002" s="229"/>
      <c r="M1002" s="230"/>
      <c r="N1002" s="231"/>
      <c r="O1002" s="231"/>
      <c r="P1002" s="231"/>
      <c r="Q1002" s="231"/>
      <c r="R1002" s="231"/>
      <c r="S1002" s="231"/>
      <c r="T1002" s="232"/>
      <c r="AT1002" s="233" t="s">
        <v>158</v>
      </c>
      <c r="AU1002" s="233" t="s">
        <v>82</v>
      </c>
      <c r="AV1002" s="13" t="s">
        <v>156</v>
      </c>
      <c r="AW1002" s="13" t="s">
        <v>34</v>
      </c>
      <c r="AX1002" s="13" t="s">
        <v>75</v>
      </c>
      <c r="AY1002" s="233" t="s">
        <v>149</v>
      </c>
    </row>
    <row r="1003" spans="2:65" s="1" customFormat="1" ht="31.5" customHeight="1">
      <c r="B1003" s="40"/>
      <c r="C1003" s="187" t="s">
        <v>1757</v>
      </c>
      <c r="D1003" s="187" t="s">
        <v>151</v>
      </c>
      <c r="E1003" s="188" t="s">
        <v>1758</v>
      </c>
      <c r="F1003" s="189" t="s">
        <v>1759</v>
      </c>
      <c r="G1003" s="190" t="s">
        <v>261</v>
      </c>
      <c r="H1003" s="191">
        <v>315.25</v>
      </c>
      <c r="I1003" s="192"/>
      <c r="J1003" s="193">
        <f>ROUND(I1003*H1003,2)</f>
        <v>0</v>
      </c>
      <c r="K1003" s="189" t="s">
        <v>155</v>
      </c>
      <c r="L1003" s="60"/>
      <c r="M1003" s="194" t="s">
        <v>21</v>
      </c>
      <c r="N1003" s="195" t="s">
        <v>41</v>
      </c>
      <c r="O1003" s="41"/>
      <c r="P1003" s="196">
        <f>O1003*H1003</f>
        <v>0</v>
      </c>
      <c r="Q1003" s="196">
        <v>0</v>
      </c>
      <c r="R1003" s="196">
        <f>Q1003*H1003</f>
        <v>0</v>
      </c>
      <c r="S1003" s="196">
        <v>0</v>
      </c>
      <c r="T1003" s="197">
        <f>S1003*H1003</f>
        <v>0</v>
      </c>
      <c r="AR1003" s="23" t="s">
        <v>244</v>
      </c>
      <c r="AT1003" s="23" t="s">
        <v>151</v>
      </c>
      <c r="AU1003" s="23" t="s">
        <v>82</v>
      </c>
      <c r="AY1003" s="23" t="s">
        <v>149</v>
      </c>
      <c r="BE1003" s="198">
        <f>IF(N1003="základní",J1003,0)</f>
        <v>0</v>
      </c>
      <c r="BF1003" s="198">
        <f>IF(N1003="snížená",J1003,0)</f>
        <v>0</v>
      </c>
      <c r="BG1003" s="198">
        <f>IF(N1003="zákl. přenesená",J1003,0)</f>
        <v>0</v>
      </c>
      <c r="BH1003" s="198">
        <f>IF(N1003="sníž. přenesená",J1003,0)</f>
        <v>0</v>
      </c>
      <c r="BI1003" s="198">
        <f>IF(N1003="nulová",J1003,0)</f>
        <v>0</v>
      </c>
      <c r="BJ1003" s="23" t="s">
        <v>75</v>
      </c>
      <c r="BK1003" s="198">
        <f>ROUND(I1003*H1003,2)</f>
        <v>0</v>
      </c>
      <c r="BL1003" s="23" t="s">
        <v>244</v>
      </c>
      <c r="BM1003" s="23" t="s">
        <v>1760</v>
      </c>
    </row>
    <row r="1004" spans="2:65" s="11" customFormat="1">
      <c r="B1004" s="199"/>
      <c r="C1004" s="200"/>
      <c r="D1004" s="201" t="s">
        <v>158</v>
      </c>
      <c r="E1004" s="202" t="s">
        <v>21</v>
      </c>
      <c r="F1004" s="203" t="s">
        <v>1761</v>
      </c>
      <c r="G1004" s="200"/>
      <c r="H1004" s="204" t="s">
        <v>21</v>
      </c>
      <c r="I1004" s="205"/>
      <c r="J1004" s="200"/>
      <c r="K1004" s="200"/>
      <c r="L1004" s="206"/>
      <c r="M1004" s="207"/>
      <c r="N1004" s="208"/>
      <c r="O1004" s="208"/>
      <c r="P1004" s="208"/>
      <c r="Q1004" s="208"/>
      <c r="R1004" s="208"/>
      <c r="S1004" s="208"/>
      <c r="T1004" s="209"/>
      <c r="AT1004" s="210" t="s">
        <v>158</v>
      </c>
      <c r="AU1004" s="210" t="s">
        <v>82</v>
      </c>
      <c r="AV1004" s="11" t="s">
        <v>75</v>
      </c>
      <c r="AW1004" s="11" t="s">
        <v>34</v>
      </c>
      <c r="AX1004" s="11" t="s">
        <v>70</v>
      </c>
      <c r="AY1004" s="210" t="s">
        <v>149</v>
      </c>
    </row>
    <row r="1005" spans="2:65" s="12" customFormat="1">
      <c r="B1005" s="211"/>
      <c r="C1005" s="212"/>
      <c r="D1005" s="201" t="s">
        <v>158</v>
      </c>
      <c r="E1005" s="213" t="s">
        <v>21</v>
      </c>
      <c r="F1005" s="214" t="s">
        <v>1762</v>
      </c>
      <c r="G1005" s="212"/>
      <c r="H1005" s="215">
        <v>149.6</v>
      </c>
      <c r="I1005" s="216"/>
      <c r="J1005" s="212"/>
      <c r="K1005" s="212"/>
      <c r="L1005" s="217"/>
      <c r="M1005" s="218"/>
      <c r="N1005" s="219"/>
      <c r="O1005" s="219"/>
      <c r="P1005" s="219"/>
      <c r="Q1005" s="219"/>
      <c r="R1005" s="219"/>
      <c r="S1005" s="219"/>
      <c r="T1005" s="220"/>
      <c r="AT1005" s="221" t="s">
        <v>158</v>
      </c>
      <c r="AU1005" s="221" t="s">
        <v>82</v>
      </c>
      <c r="AV1005" s="12" t="s">
        <v>82</v>
      </c>
      <c r="AW1005" s="12" t="s">
        <v>34</v>
      </c>
      <c r="AX1005" s="12" t="s">
        <v>70</v>
      </c>
      <c r="AY1005" s="221" t="s">
        <v>149</v>
      </c>
    </row>
    <row r="1006" spans="2:65" s="12" customFormat="1">
      <c r="B1006" s="211"/>
      <c r="C1006" s="212"/>
      <c r="D1006" s="201" t="s">
        <v>158</v>
      </c>
      <c r="E1006" s="213" t="s">
        <v>21</v>
      </c>
      <c r="F1006" s="214" t="s">
        <v>1763</v>
      </c>
      <c r="G1006" s="212"/>
      <c r="H1006" s="215">
        <v>58.45</v>
      </c>
      <c r="I1006" s="216"/>
      <c r="J1006" s="212"/>
      <c r="K1006" s="212"/>
      <c r="L1006" s="217"/>
      <c r="M1006" s="218"/>
      <c r="N1006" s="219"/>
      <c r="O1006" s="219"/>
      <c r="P1006" s="219"/>
      <c r="Q1006" s="219"/>
      <c r="R1006" s="219"/>
      <c r="S1006" s="219"/>
      <c r="T1006" s="220"/>
      <c r="AT1006" s="221" t="s">
        <v>158</v>
      </c>
      <c r="AU1006" s="221" t="s">
        <v>82</v>
      </c>
      <c r="AV1006" s="12" t="s">
        <v>82</v>
      </c>
      <c r="AW1006" s="12" t="s">
        <v>34</v>
      </c>
      <c r="AX1006" s="12" t="s">
        <v>70</v>
      </c>
      <c r="AY1006" s="221" t="s">
        <v>149</v>
      </c>
    </row>
    <row r="1007" spans="2:65" s="12" customFormat="1">
      <c r="B1007" s="211"/>
      <c r="C1007" s="212"/>
      <c r="D1007" s="201" t="s">
        <v>158</v>
      </c>
      <c r="E1007" s="213" t="s">
        <v>21</v>
      </c>
      <c r="F1007" s="214" t="s">
        <v>1764</v>
      </c>
      <c r="G1007" s="212"/>
      <c r="H1007" s="215">
        <v>58.8</v>
      </c>
      <c r="I1007" s="216"/>
      <c r="J1007" s="212"/>
      <c r="K1007" s="212"/>
      <c r="L1007" s="217"/>
      <c r="M1007" s="218"/>
      <c r="N1007" s="219"/>
      <c r="O1007" s="219"/>
      <c r="P1007" s="219"/>
      <c r="Q1007" s="219"/>
      <c r="R1007" s="219"/>
      <c r="S1007" s="219"/>
      <c r="T1007" s="220"/>
      <c r="AT1007" s="221" t="s">
        <v>158</v>
      </c>
      <c r="AU1007" s="221" t="s">
        <v>82</v>
      </c>
      <c r="AV1007" s="12" t="s">
        <v>82</v>
      </c>
      <c r="AW1007" s="12" t="s">
        <v>34</v>
      </c>
      <c r="AX1007" s="12" t="s">
        <v>70</v>
      </c>
      <c r="AY1007" s="221" t="s">
        <v>149</v>
      </c>
    </row>
    <row r="1008" spans="2:65" s="12" customFormat="1">
      <c r="B1008" s="211"/>
      <c r="C1008" s="212"/>
      <c r="D1008" s="201" t="s">
        <v>158</v>
      </c>
      <c r="E1008" s="213" t="s">
        <v>21</v>
      </c>
      <c r="F1008" s="214" t="s">
        <v>1765</v>
      </c>
      <c r="G1008" s="212"/>
      <c r="H1008" s="215">
        <v>48.4</v>
      </c>
      <c r="I1008" s="216"/>
      <c r="J1008" s="212"/>
      <c r="K1008" s="212"/>
      <c r="L1008" s="217"/>
      <c r="M1008" s="218"/>
      <c r="N1008" s="219"/>
      <c r="O1008" s="219"/>
      <c r="P1008" s="219"/>
      <c r="Q1008" s="219"/>
      <c r="R1008" s="219"/>
      <c r="S1008" s="219"/>
      <c r="T1008" s="220"/>
      <c r="AT1008" s="221" t="s">
        <v>158</v>
      </c>
      <c r="AU1008" s="221" t="s">
        <v>82</v>
      </c>
      <c r="AV1008" s="12" t="s">
        <v>82</v>
      </c>
      <c r="AW1008" s="12" t="s">
        <v>34</v>
      </c>
      <c r="AX1008" s="12" t="s">
        <v>70</v>
      </c>
      <c r="AY1008" s="221" t="s">
        <v>149</v>
      </c>
    </row>
    <row r="1009" spans="2:65" s="13" customFormat="1">
      <c r="B1009" s="222"/>
      <c r="C1009" s="223"/>
      <c r="D1009" s="224" t="s">
        <v>158</v>
      </c>
      <c r="E1009" s="225" t="s">
        <v>21</v>
      </c>
      <c r="F1009" s="226" t="s">
        <v>161</v>
      </c>
      <c r="G1009" s="223"/>
      <c r="H1009" s="227">
        <v>315.25</v>
      </c>
      <c r="I1009" s="228"/>
      <c r="J1009" s="223"/>
      <c r="K1009" s="223"/>
      <c r="L1009" s="229"/>
      <c r="M1009" s="230"/>
      <c r="N1009" s="231"/>
      <c r="O1009" s="231"/>
      <c r="P1009" s="231"/>
      <c r="Q1009" s="231"/>
      <c r="R1009" s="231"/>
      <c r="S1009" s="231"/>
      <c r="T1009" s="232"/>
      <c r="AT1009" s="233" t="s">
        <v>158</v>
      </c>
      <c r="AU1009" s="233" t="s">
        <v>82</v>
      </c>
      <c r="AV1009" s="13" t="s">
        <v>156</v>
      </c>
      <c r="AW1009" s="13" t="s">
        <v>34</v>
      </c>
      <c r="AX1009" s="13" t="s">
        <v>75</v>
      </c>
      <c r="AY1009" s="233" t="s">
        <v>149</v>
      </c>
    </row>
    <row r="1010" spans="2:65" s="1" customFormat="1" ht="22.5" customHeight="1">
      <c r="B1010" s="40"/>
      <c r="C1010" s="237" t="s">
        <v>1766</v>
      </c>
      <c r="D1010" s="237" t="s">
        <v>245</v>
      </c>
      <c r="E1010" s="238" t="s">
        <v>1767</v>
      </c>
      <c r="F1010" s="239" t="s">
        <v>1768</v>
      </c>
      <c r="G1010" s="240" t="s">
        <v>261</v>
      </c>
      <c r="H1010" s="241">
        <v>315.25</v>
      </c>
      <c r="I1010" s="242"/>
      <c r="J1010" s="243">
        <f>ROUND(I1010*H1010,2)</f>
        <v>0</v>
      </c>
      <c r="K1010" s="239" t="s">
        <v>21</v>
      </c>
      <c r="L1010" s="244"/>
      <c r="M1010" s="245" t="s">
        <v>21</v>
      </c>
      <c r="N1010" s="246" t="s">
        <v>41</v>
      </c>
      <c r="O1010" s="41"/>
      <c r="P1010" s="196">
        <f>O1010*H1010</f>
        <v>0</v>
      </c>
      <c r="Q1010" s="196">
        <v>0</v>
      </c>
      <c r="R1010" s="196">
        <f>Q1010*H1010</f>
        <v>0</v>
      </c>
      <c r="S1010" s="196">
        <v>0</v>
      </c>
      <c r="T1010" s="197">
        <f>S1010*H1010</f>
        <v>0</v>
      </c>
      <c r="AR1010" s="23" t="s">
        <v>361</v>
      </c>
      <c r="AT1010" s="23" t="s">
        <v>245</v>
      </c>
      <c r="AU1010" s="23" t="s">
        <v>82</v>
      </c>
      <c r="AY1010" s="23" t="s">
        <v>149</v>
      </c>
      <c r="BE1010" s="198">
        <f>IF(N1010="základní",J1010,0)</f>
        <v>0</v>
      </c>
      <c r="BF1010" s="198">
        <f>IF(N1010="snížená",J1010,0)</f>
        <v>0</v>
      </c>
      <c r="BG1010" s="198">
        <f>IF(N1010="zákl. přenesená",J1010,0)</f>
        <v>0</v>
      </c>
      <c r="BH1010" s="198">
        <f>IF(N1010="sníž. přenesená",J1010,0)</f>
        <v>0</v>
      </c>
      <c r="BI1010" s="198">
        <f>IF(N1010="nulová",J1010,0)</f>
        <v>0</v>
      </c>
      <c r="BJ1010" s="23" t="s">
        <v>75</v>
      </c>
      <c r="BK1010" s="198">
        <f>ROUND(I1010*H1010,2)</f>
        <v>0</v>
      </c>
      <c r="BL1010" s="23" t="s">
        <v>244</v>
      </c>
      <c r="BM1010" s="23" t="s">
        <v>1769</v>
      </c>
    </row>
    <row r="1011" spans="2:65" s="11" customFormat="1">
      <c r="B1011" s="199"/>
      <c r="C1011" s="200"/>
      <c r="D1011" s="201" t="s">
        <v>158</v>
      </c>
      <c r="E1011" s="202" t="s">
        <v>21</v>
      </c>
      <c r="F1011" s="203" t="s">
        <v>1703</v>
      </c>
      <c r="G1011" s="200"/>
      <c r="H1011" s="204" t="s">
        <v>21</v>
      </c>
      <c r="I1011" s="205"/>
      <c r="J1011" s="200"/>
      <c r="K1011" s="200"/>
      <c r="L1011" s="206"/>
      <c r="M1011" s="207"/>
      <c r="N1011" s="208"/>
      <c r="O1011" s="208"/>
      <c r="P1011" s="208"/>
      <c r="Q1011" s="208"/>
      <c r="R1011" s="208"/>
      <c r="S1011" s="208"/>
      <c r="T1011" s="209"/>
      <c r="AT1011" s="210" t="s">
        <v>158</v>
      </c>
      <c r="AU1011" s="210" t="s">
        <v>82</v>
      </c>
      <c r="AV1011" s="11" t="s">
        <v>75</v>
      </c>
      <c r="AW1011" s="11" t="s">
        <v>34</v>
      </c>
      <c r="AX1011" s="11" t="s">
        <v>70</v>
      </c>
      <c r="AY1011" s="210" t="s">
        <v>149</v>
      </c>
    </row>
    <row r="1012" spans="2:65" s="12" customFormat="1">
      <c r="B1012" s="211"/>
      <c r="C1012" s="212"/>
      <c r="D1012" s="201" t="s">
        <v>158</v>
      </c>
      <c r="E1012" s="213" t="s">
        <v>21</v>
      </c>
      <c r="F1012" s="214" t="s">
        <v>1770</v>
      </c>
      <c r="G1012" s="212"/>
      <c r="H1012" s="215">
        <v>315.25</v>
      </c>
      <c r="I1012" s="216"/>
      <c r="J1012" s="212"/>
      <c r="K1012" s="212"/>
      <c r="L1012" s="217"/>
      <c r="M1012" s="218"/>
      <c r="N1012" s="219"/>
      <c r="O1012" s="219"/>
      <c r="P1012" s="219"/>
      <c r="Q1012" s="219"/>
      <c r="R1012" s="219"/>
      <c r="S1012" s="219"/>
      <c r="T1012" s="220"/>
      <c r="AT1012" s="221" t="s">
        <v>158</v>
      </c>
      <c r="AU1012" s="221" t="s">
        <v>82</v>
      </c>
      <c r="AV1012" s="12" t="s">
        <v>82</v>
      </c>
      <c r="AW1012" s="12" t="s">
        <v>34</v>
      </c>
      <c r="AX1012" s="12" t="s">
        <v>70</v>
      </c>
      <c r="AY1012" s="221" t="s">
        <v>149</v>
      </c>
    </row>
    <row r="1013" spans="2:65" s="13" customFormat="1">
      <c r="B1013" s="222"/>
      <c r="C1013" s="223"/>
      <c r="D1013" s="224" t="s">
        <v>158</v>
      </c>
      <c r="E1013" s="225" t="s">
        <v>21</v>
      </c>
      <c r="F1013" s="226" t="s">
        <v>161</v>
      </c>
      <c r="G1013" s="223"/>
      <c r="H1013" s="227">
        <v>315.25</v>
      </c>
      <c r="I1013" s="228"/>
      <c r="J1013" s="223"/>
      <c r="K1013" s="223"/>
      <c r="L1013" s="229"/>
      <c r="M1013" s="230"/>
      <c r="N1013" s="231"/>
      <c r="O1013" s="231"/>
      <c r="P1013" s="231"/>
      <c r="Q1013" s="231"/>
      <c r="R1013" s="231"/>
      <c r="S1013" s="231"/>
      <c r="T1013" s="232"/>
      <c r="AT1013" s="233" t="s">
        <v>158</v>
      </c>
      <c r="AU1013" s="233" t="s">
        <v>82</v>
      </c>
      <c r="AV1013" s="13" t="s">
        <v>156</v>
      </c>
      <c r="AW1013" s="13" t="s">
        <v>34</v>
      </c>
      <c r="AX1013" s="13" t="s">
        <v>75</v>
      </c>
      <c r="AY1013" s="233" t="s">
        <v>149</v>
      </c>
    </row>
    <row r="1014" spans="2:65" s="1" customFormat="1" ht="44.25" customHeight="1">
      <c r="B1014" s="40"/>
      <c r="C1014" s="187" t="s">
        <v>1771</v>
      </c>
      <c r="D1014" s="187" t="s">
        <v>151</v>
      </c>
      <c r="E1014" s="188" t="s">
        <v>1772</v>
      </c>
      <c r="F1014" s="189" t="s">
        <v>1773</v>
      </c>
      <c r="G1014" s="190" t="s">
        <v>261</v>
      </c>
      <c r="H1014" s="191">
        <v>308.86399999999998</v>
      </c>
      <c r="I1014" s="192"/>
      <c r="J1014" s="193">
        <f>ROUND(I1014*H1014,2)</f>
        <v>0</v>
      </c>
      <c r="K1014" s="189" t="s">
        <v>155</v>
      </c>
      <c r="L1014" s="60"/>
      <c r="M1014" s="194" t="s">
        <v>21</v>
      </c>
      <c r="N1014" s="195" t="s">
        <v>41</v>
      </c>
      <c r="O1014" s="41"/>
      <c r="P1014" s="196">
        <f>O1014*H1014</f>
        <v>0</v>
      </c>
      <c r="Q1014" s="196">
        <v>0</v>
      </c>
      <c r="R1014" s="196">
        <f>Q1014*H1014</f>
        <v>0</v>
      </c>
      <c r="S1014" s="196">
        <v>0</v>
      </c>
      <c r="T1014" s="197">
        <f>S1014*H1014</f>
        <v>0</v>
      </c>
      <c r="AR1014" s="23" t="s">
        <v>244</v>
      </c>
      <c r="AT1014" s="23" t="s">
        <v>151</v>
      </c>
      <c r="AU1014" s="23" t="s">
        <v>82</v>
      </c>
      <c r="AY1014" s="23" t="s">
        <v>149</v>
      </c>
      <c r="BE1014" s="198">
        <f>IF(N1014="základní",J1014,0)</f>
        <v>0</v>
      </c>
      <c r="BF1014" s="198">
        <f>IF(N1014="snížená",J1014,0)</f>
        <v>0</v>
      </c>
      <c r="BG1014" s="198">
        <f>IF(N1014="zákl. přenesená",J1014,0)</f>
        <v>0</v>
      </c>
      <c r="BH1014" s="198">
        <f>IF(N1014="sníž. přenesená",J1014,0)</f>
        <v>0</v>
      </c>
      <c r="BI1014" s="198">
        <f>IF(N1014="nulová",J1014,0)</f>
        <v>0</v>
      </c>
      <c r="BJ1014" s="23" t="s">
        <v>75</v>
      </c>
      <c r="BK1014" s="198">
        <f>ROUND(I1014*H1014,2)</f>
        <v>0</v>
      </c>
      <c r="BL1014" s="23" t="s">
        <v>244</v>
      </c>
      <c r="BM1014" s="23" t="s">
        <v>1774</v>
      </c>
    </row>
    <row r="1015" spans="2:65" s="11" customFormat="1">
      <c r="B1015" s="199"/>
      <c r="C1015" s="200"/>
      <c r="D1015" s="201" t="s">
        <v>158</v>
      </c>
      <c r="E1015" s="202" t="s">
        <v>21</v>
      </c>
      <c r="F1015" s="203" t="s">
        <v>1775</v>
      </c>
      <c r="G1015" s="200"/>
      <c r="H1015" s="204" t="s">
        <v>21</v>
      </c>
      <c r="I1015" s="205"/>
      <c r="J1015" s="200"/>
      <c r="K1015" s="200"/>
      <c r="L1015" s="206"/>
      <c r="M1015" s="207"/>
      <c r="N1015" s="208"/>
      <c r="O1015" s="208"/>
      <c r="P1015" s="208"/>
      <c r="Q1015" s="208"/>
      <c r="R1015" s="208"/>
      <c r="S1015" s="208"/>
      <c r="T1015" s="209"/>
      <c r="AT1015" s="210" t="s">
        <v>158</v>
      </c>
      <c r="AU1015" s="210" t="s">
        <v>82</v>
      </c>
      <c r="AV1015" s="11" t="s">
        <v>75</v>
      </c>
      <c r="AW1015" s="11" t="s">
        <v>34</v>
      </c>
      <c r="AX1015" s="11" t="s">
        <v>70</v>
      </c>
      <c r="AY1015" s="210" t="s">
        <v>149</v>
      </c>
    </row>
    <row r="1016" spans="2:65" s="12" customFormat="1">
      <c r="B1016" s="211"/>
      <c r="C1016" s="212"/>
      <c r="D1016" s="201" t="s">
        <v>158</v>
      </c>
      <c r="E1016" s="213" t="s">
        <v>21</v>
      </c>
      <c r="F1016" s="214" t="s">
        <v>1776</v>
      </c>
      <c r="G1016" s="212"/>
      <c r="H1016" s="215">
        <v>308.86399999999998</v>
      </c>
      <c r="I1016" s="216"/>
      <c r="J1016" s="212"/>
      <c r="K1016" s="212"/>
      <c r="L1016" s="217"/>
      <c r="M1016" s="218"/>
      <c r="N1016" s="219"/>
      <c r="O1016" s="219"/>
      <c r="P1016" s="219"/>
      <c r="Q1016" s="219"/>
      <c r="R1016" s="219"/>
      <c r="S1016" s="219"/>
      <c r="T1016" s="220"/>
      <c r="AT1016" s="221" t="s">
        <v>158</v>
      </c>
      <c r="AU1016" s="221" t="s">
        <v>82</v>
      </c>
      <c r="AV1016" s="12" t="s">
        <v>82</v>
      </c>
      <c r="AW1016" s="12" t="s">
        <v>34</v>
      </c>
      <c r="AX1016" s="12" t="s">
        <v>70</v>
      </c>
      <c r="AY1016" s="221" t="s">
        <v>149</v>
      </c>
    </row>
    <row r="1017" spans="2:65" s="13" customFormat="1">
      <c r="B1017" s="222"/>
      <c r="C1017" s="223"/>
      <c r="D1017" s="224" t="s">
        <v>158</v>
      </c>
      <c r="E1017" s="225" t="s">
        <v>21</v>
      </c>
      <c r="F1017" s="226" t="s">
        <v>161</v>
      </c>
      <c r="G1017" s="223"/>
      <c r="H1017" s="227">
        <v>308.86399999999998</v>
      </c>
      <c r="I1017" s="228"/>
      <c r="J1017" s="223"/>
      <c r="K1017" s="223"/>
      <c r="L1017" s="229"/>
      <c r="M1017" s="230"/>
      <c r="N1017" s="231"/>
      <c r="O1017" s="231"/>
      <c r="P1017" s="231"/>
      <c r="Q1017" s="231"/>
      <c r="R1017" s="231"/>
      <c r="S1017" s="231"/>
      <c r="T1017" s="232"/>
      <c r="AT1017" s="233" t="s">
        <v>158</v>
      </c>
      <c r="AU1017" s="233" t="s">
        <v>82</v>
      </c>
      <c r="AV1017" s="13" t="s">
        <v>156</v>
      </c>
      <c r="AW1017" s="13" t="s">
        <v>34</v>
      </c>
      <c r="AX1017" s="13" t="s">
        <v>75</v>
      </c>
      <c r="AY1017" s="233" t="s">
        <v>149</v>
      </c>
    </row>
    <row r="1018" spans="2:65" s="1" customFormat="1" ht="22.5" customHeight="1">
      <c r="B1018" s="40"/>
      <c r="C1018" s="237" t="s">
        <v>1777</v>
      </c>
      <c r="D1018" s="237" t="s">
        <v>245</v>
      </c>
      <c r="E1018" s="238" t="s">
        <v>1778</v>
      </c>
      <c r="F1018" s="239" t="s">
        <v>1779</v>
      </c>
      <c r="G1018" s="240" t="s">
        <v>154</v>
      </c>
      <c r="H1018" s="241">
        <v>0.97799999999999998</v>
      </c>
      <c r="I1018" s="242"/>
      <c r="J1018" s="243">
        <f>ROUND(I1018*H1018,2)</f>
        <v>0</v>
      </c>
      <c r="K1018" s="239" t="s">
        <v>155</v>
      </c>
      <c r="L1018" s="244"/>
      <c r="M1018" s="245" t="s">
        <v>21</v>
      </c>
      <c r="N1018" s="246" t="s">
        <v>41</v>
      </c>
      <c r="O1018" s="41"/>
      <c r="P1018" s="196">
        <f>O1018*H1018</f>
        <v>0</v>
      </c>
      <c r="Q1018" s="196">
        <v>0.55000000000000004</v>
      </c>
      <c r="R1018" s="196">
        <f>Q1018*H1018</f>
        <v>0.53790000000000004</v>
      </c>
      <c r="S1018" s="196">
        <v>0</v>
      </c>
      <c r="T1018" s="197">
        <f>S1018*H1018</f>
        <v>0</v>
      </c>
      <c r="AR1018" s="23" t="s">
        <v>361</v>
      </c>
      <c r="AT1018" s="23" t="s">
        <v>245</v>
      </c>
      <c r="AU1018" s="23" t="s">
        <v>82</v>
      </c>
      <c r="AY1018" s="23" t="s">
        <v>149</v>
      </c>
      <c r="BE1018" s="198">
        <f>IF(N1018="základní",J1018,0)</f>
        <v>0</v>
      </c>
      <c r="BF1018" s="198">
        <f>IF(N1018="snížená",J1018,0)</f>
        <v>0</v>
      </c>
      <c r="BG1018" s="198">
        <f>IF(N1018="zákl. přenesená",J1018,0)</f>
        <v>0</v>
      </c>
      <c r="BH1018" s="198">
        <f>IF(N1018="sníž. přenesená",J1018,0)</f>
        <v>0</v>
      </c>
      <c r="BI1018" s="198">
        <f>IF(N1018="nulová",J1018,0)</f>
        <v>0</v>
      </c>
      <c r="BJ1018" s="23" t="s">
        <v>75</v>
      </c>
      <c r="BK1018" s="198">
        <f>ROUND(I1018*H1018,2)</f>
        <v>0</v>
      </c>
      <c r="BL1018" s="23" t="s">
        <v>244</v>
      </c>
      <c r="BM1018" s="23" t="s">
        <v>1780</v>
      </c>
    </row>
    <row r="1019" spans="2:65" s="11" customFormat="1">
      <c r="B1019" s="199"/>
      <c r="C1019" s="200"/>
      <c r="D1019" s="201" t="s">
        <v>158</v>
      </c>
      <c r="E1019" s="202" t="s">
        <v>21</v>
      </c>
      <c r="F1019" s="203" t="s">
        <v>1781</v>
      </c>
      <c r="G1019" s="200"/>
      <c r="H1019" s="204" t="s">
        <v>21</v>
      </c>
      <c r="I1019" s="205"/>
      <c r="J1019" s="200"/>
      <c r="K1019" s="200"/>
      <c r="L1019" s="206"/>
      <c r="M1019" s="207"/>
      <c r="N1019" s="208"/>
      <c r="O1019" s="208"/>
      <c r="P1019" s="208"/>
      <c r="Q1019" s="208"/>
      <c r="R1019" s="208"/>
      <c r="S1019" s="208"/>
      <c r="T1019" s="209"/>
      <c r="AT1019" s="210" t="s">
        <v>158</v>
      </c>
      <c r="AU1019" s="210" t="s">
        <v>82</v>
      </c>
      <c r="AV1019" s="11" t="s">
        <v>75</v>
      </c>
      <c r="AW1019" s="11" t="s">
        <v>34</v>
      </c>
      <c r="AX1019" s="11" t="s">
        <v>70</v>
      </c>
      <c r="AY1019" s="210" t="s">
        <v>149</v>
      </c>
    </row>
    <row r="1020" spans="2:65" s="12" customFormat="1">
      <c r="B1020" s="211"/>
      <c r="C1020" s="212"/>
      <c r="D1020" s="201" t="s">
        <v>158</v>
      </c>
      <c r="E1020" s="213" t="s">
        <v>21</v>
      </c>
      <c r="F1020" s="214" t="s">
        <v>1782</v>
      </c>
      <c r="G1020" s="212"/>
      <c r="H1020" s="215">
        <v>0.97799999999999998</v>
      </c>
      <c r="I1020" s="216"/>
      <c r="J1020" s="212"/>
      <c r="K1020" s="212"/>
      <c r="L1020" s="217"/>
      <c r="M1020" s="218"/>
      <c r="N1020" s="219"/>
      <c r="O1020" s="219"/>
      <c r="P1020" s="219"/>
      <c r="Q1020" s="219"/>
      <c r="R1020" s="219"/>
      <c r="S1020" s="219"/>
      <c r="T1020" s="220"/>
      <c r="AT1020" s="221" t="s">
        <v>158</v>
      </c>
      <c r="AU1020" s="221" t="s">
        <v>82</v>
      </c>
      <c r="AV1020" s="12" t="s">
        <v>82</v>
      </c>
      <c r="AW1020" s="12" t="s">
        <v>34</v>
      </c>
      <c r="AX1020" s="12" t="s">
        <v>70</v>
      </c>
      <c r="AY1020" s="221" t="s">
        <v>149</v>
      </c>
    </row>
    <row r="1021" spans="2:65" s="13" customFormat="1">
      <c r="B1021" s="222"/>
      <c r="C1021" s="223"/>
      <c r="D1021" s="224" t="s">
        <v>158</v>
      </c>
      <c r="E1021" s="225" t="s">
        <v>21</v>
      </c>
      <c r="F1021" s="226" t="s">
        <v>161</v>
      </c>
      <c r="G1021" s="223"/>
      <c r="H1021" s="227">
        <v>0.97799999999999998</v>
      </c>
      <c r="I1021" s="228"/>
      <c r="J1021" s="223"/>
      <c r="K1021" s="223"/>
      <c r="L1021" s="229"/>
      <c r="M1021" s="230"/>
      <c r="N1021" s="231"/>
      <c r="O1021" s="231"/>
      <c r="P1021" s="231"/>
      <c r="Q1021" s="231"/>
      <c r="R1021" s="231"/>
      <c r="S1021" s="231"/>
      <c r="T1021" s="232"/>
      <c r="AT1021" s="233" t="s">
        <v>158</v>
      </c>
      <c r="AU1021" s="233" t="s">
        <v>82</v>
      </c>
      <c r="AV1021" s="13" t="s">
        <v>156</v>
      </c>
      <c r="AW1021" s="13" t="s">
        <v>34</v>
      </c>
      <c r="AX1021" s="13" t="s">
        <v>75</v>
      </c>
      <c r="AY1021" s="233" t="s">
        <v>149</v>
      </c>
    </row>
    <row r="1022" spans="2:65" s="1" customFormat="1" ht="31.5" customHeight="1">
      <c r="B1022" s="40"/>
      <c r="C1022" s="187" t="s">
        <v>1783</v>
      </c>
      <c r="D1022" s="187" t="s">
        <v>151</v>
      </c>
      <c r="E1022" s="188" t="s">
        <v>1784</v>
      </c>
      <c r="F1022" s="189" t="s">
        <v>1785</v>
      </c>
      <c r="G1022" s="190" t="s">
        <v>720</v>
      </c>
      <c r="H1022" s="252"/>
      <c r="I1022" s="192"/>
      <c r="J1022" s="193">
        <f>ROUND(I1022*H1022,2)</f>
        <v>0</v>
      </c>
      <c r="K1022" s="189" t="s">
        <v>155</v>
      </c>
      <c r="L1022" s="60"/>
      <c r="M1022" s="194" t="s">
        <v>21</v>
      </c>
      <c r="N1022" s="195" t="s">
        <v>41</v>
      </c>
      <c r="O1022" s="41"/>
      <c r="P1022" s="196">
        <f>O1022*H1022</f>
        <v>0</v>
      </c>
      <c r="Q1022" s="196">
        <v>0</v>
      </c>
      <c r="R1022" s="196">
        <f>Q1022*H1022</f>
        <v>0</v>
      </c>
      <c r="S1022" s="196">
        <v>0</v>
      </c>
      <c r="T1022" s="197">
        <f>S1022*H1022</f>
        <v>0</v>
      </c>
      <c r="AR1022" s="23" t="s">
        <v>244</v>
      </c>
      <c r="AT1022" s="23" t="s">
        <v>151</v>
      </c>
      <c r="AU1022" s="23" t="s">
        <v>82</v>
      </c>
      <c r="AY1022" s="23" t="s">
        <v>149</v>
      </c>
      <c r="BE1022" s="198">
        <f>IF(N1022="základní",J1022,0)</f>
        <v>0</v>
      </c>
      <c r="BF1022" s="198">
        <f>IF(N1022="snížená",J1022,0)</f>
        <v>0</v>
      </c>
      <c r="BG1022" s="198">
        <f>IF(N1022="zákl. přenesená",J1022,0)</f>
        <v>0</v>
      </c>
      <c r="BH1022" s="198">
        <f>IF(N1022="sníž. přenesená",J1022,0)</f>
        <v>0</v>
      </c>
      <c r="BI1022" s="198">
        <f>IF(N1022="nulová",J1022,0)</f>
        <v>0</v>
      </c>
      <c r="BJ1022" s="23" t="s">
        <v>75</v>
      </c>
      <c r="BK1022" s="198">
        <f>ROUND(I1022*H1022,2)</f>
        <v>0</v>
      </c>
      <c r="BL1022" s="23" t="s">
        <v>244</v>
      </c>
      <c r="BM1022" s="23" t="s">
        <v>1786</v>
      </c>
    </row>
    <row r="1023" spans="2:65" s="10" customFormat="1" ht="29.85" customHeight="1">
      <c r="B1023" s="170"/>
      <c r="C1023" s="171"/>
      <c r="D1023" s="184" t="s">
        <v>69</v>
      </c>
      <c r="E1023" s="185" t="s">
        <v>1787</v>
      </c>
      <c r="F1023" s="185" t="s">
        <v>1788</v>
      </c>
      <c r="G1023" s="171"/>
      <c r="H1023" s="171"/>
      <c r="I1023" s="174"/>
      <c r="J1023" s="186">
        <f>BK1023</f>
        <v>0</v>
      </c>
      <c r="K1023" s="171"/>
      <c r="L1023" s="176"/>
      <c r="M1023" s="177"/>
      <c r="N1023" s="178"/>
      <c r="O1023" s="178"/>
      <c r="P1023" s="179">
        <f>SUM(P1024:P1058)</f>
        <v>0</v>
      </c>
      <c r="Q1023" s="178"/>
      <c r="R1023" s="179">
        <f>SUM(R1024:R1058)</f>
        <v>1.0805955199999997</v>
      </c>
      <c r="S1023" s="178"/>
      <c r="T1023" s="180">
        <f>SUM(T1024:T1058)</f>
        <v>0</v>
      </c>
      <c r="AR1023" s="181" t="s">
        <v>82</v>
      </c>
      <c r="AT1023" s="182" t="s">
        <v>69</v>
      </c>
      <c r="AU1023" s="182" t="s">
        <v>75</v>
      </c>
      <c r="AY1023" s="181" t="s">
        <v>149</v>
      </c>
      <c r="BK1023" s="183">
        <f>SUM(BK1024:BK1058)</f>
        <v>0</v>
      </c>
    </row>
    <row r="1024" spans="2:65" s="1" customFormat="1" ht="31.5" customHeight="1">
      <c r="B1024" s="40"/>
      <c r="C1024" s="187" t="s">
        <v>1789</v>
      </c>
      <c r="D1024" s="187" t="s">
        <v>151</v>
      </c>
      <c r="E1024" s="188" t="s">
        <v>1790</v>
      </c>
      <c r="F1024" s="189" t="s">
        <v>1791</v>
      </c>
      <c r="G1024" s="190" t="s">
        <v>253</v>
      </c>
      <c r="H1024" s="191">
        <v>320.70999999999998</v>
      </c>
      <c r="I1024" s="192"/>
      <c r="J1024" s="193">
        <f>ROUND(I1024*H1024,2)</f>
        <v>0</v>
      </c>
      <c r="K1024" s="189" t="s">
        <v>155</v>
      </c>
      <c r="L1024" s="60"/>
      <c r="M1024" s="194" t="s">
        <v>21</v>
      </c>
      <c r="N1024" s="195" t="s">
        <v>41</v>
      </c>
      <c r="O1024" s="41"/>
      <c r="P1024" s="196">
        <f>O1024*H1024</f>
        <v>0</v>
      </c>
      <c r="Q1024" s="196">
        <v>2.65E-3</v>
      </c>
      <c r="R1024" s="196">
        <f>Q1024*H1024</f>
        <v>0.84988149999999996</v>
      </c>
      <c r="S1024" s="196">
        <v>0</v>
      </c>
      <c r="T1024" s="197">
        <f>S1024*H1024</f>
        <v>0</v>
      </c>
      <c r="AR1024" s="23" t="s">
        <v>244</v>
      </c>
      <c r="AT1024" s="23" t="s">
        <v>151</v>
      </c>
      <c r="AU1024" s="23" t="s">
        <v>82</v>
      </c>
      <c r="AY1024" s="23" t="s">
        <v>149</v>
      </c>
      <c r="BE1024" s="198">
        <f>IF(N1024="základní",J1024,0)</f>
        <v>0</v>
      </c>
      <c r="BF1024" s="198">
        <f>IF(N1024="snížená",J1024,0)</f>
        <v>0</v>
      </c>
      <c r="BG1024" s="198">
        <f>IF(N1024="zákl. přenesená",J1024,0)</f>
        <v>0</v>
      </c>
      <c r="BH1024" s="198">
        <f>IF(N1024="sníž. přenesená",J1024,0)</f>
        <v>0</v>
      </c>
      <c r="BI1024" s="198">
        <f>IF(N1024="nulová",J1024,0)</f>
        <v>0</v>
      </c>
      <c r="BJ1024" s="23" t="s">
        <v>75</v>
      </c>
      <c r="BK1024" s="198">
        <f>ROUND(I1024*H1024,2)</f>
        <v>0</v>
      </c>
      <c r="BL1024" s="23" t="s">
        <v>244</v>
      </c>
      <c r="BM1024" s="23" t="s">
        <v>1792</v>
      </c>
    </row>
    <row r="1025" spans="2:65" s="11" customFormat="1">
      <c r="B1025" s="199"/>
      <c r="C1025" s="200"/>
      <c r="D1025" s="201" t="s">
        <v>158</v>
      </c>
      <c r="E1025" s="202" t="s">
        <v>21</v>
      </c>
      <c r="F1025" s="203" t="s">
        <v>1683</v>
      </c>
      <c r="G1025" s="200"/>
      <c r="H1025" s="204" t="s">
        <v>21</v>
      </c>
      <c r="I1025" s="205"/>
      <c r="J1025" s="200"/>
      <c r="K1025" s="200"/>
      <c r="L1025" s="206"/>
      <c r="M1025" s="207"/>
      <c r="N1025" s="208"/>
      <c r="O1025" s="208"/>
      <c r="P1025" s="208"/>
      <c r="Q1025" s="208"/>
      <c r="R1025" s="208"/>
      <c r="S1025" s="208"/>
      <c r="T1025" s="209"/>
      <c r="AT1025" s="210" t="s">
        <v>158</v>
      </c>
      <c r="AU1025" s="210" t="s">
        <v>82</v>
      </c>
      <c r="AV1025" s="11" t="s">
        <v>75</v>
      </c>
      <c r="AW1025" s="11" t="s">
        <v>34</v>
      </c>
      <c r="AX1025" s="11" t="s">
        <v>70</v>
      </c>
      <c r="AY1025" s="210" t="s">
        <v>149</v>
      </c>
    </row>
    <row r="1026" spans="2:65" s="12" customFormat="1">
      <c r="B1026" s="211"/>
      <c r="C1026" s="212"/>
      <c r="D1026" s="201" t="s">
        <v>158</v>
      </c>
      <c r="E1026" s="213" t="s">
        <v>21</v>
      </c>
      <c r="F1026" s="214" t="s">
        <v>1684</v>
      </c>
      <c r="G1026" s="212"/>
      <c r="H1026" s="215">
        <v>320.70999999999998</v>
      </c>
      <c r="I1026" s="216"/>
      <c r="J1026" s="212"/>
      <c r="K1026" s="212"/>
      <c r="L1026" s="217"/>
      <c r="M1026" s="218"/>
      <c r="N1026" s="219"/>
      <c r="O1026" s="219"/>
      <c r="P1026" s="219"/>
      <c r="Q1026" s="219"/>
      <c r="R1026" s="219"/>
      <c r="S1026" s="219"/>
      <c r="T1026" s="220"/>
      <c r="AT1026" s="221" t="s">
        <v>158</v>
      </c>
      <c r="AU1026" s="221" t="s">
        <v>82</v>
      </c>
      <c r="AV1026" s="12" t="s">
        <v>82</v>
      </c>
      <c r="AW1026" s="12" t="s">
        <v>34</v>
      </c>
      <c r="AX1026" s="12" t="s">
        <v>70</v>
      </c>
      <c r="AY1026" s="221" t="s">
        <v>149</v>
      </c>
    </row>
    <row r="1027" spans="2:65" s="13" customFormat="1">
      <c r="B1027" s="222"/>
      <c r="C1027" s="223"/>
      <c r="D1027" s="224" t="s">
        <v>158</v>
      </c>
      <c r="E1027" s="225" t="s">
        <v>21</v>
      </c>
      <c r="F1027" s="226" t="s">
        <v>161</v>
      </c>
      <c r="G1027" s="223"/>
      <c r="H1027" s="227">
        <v>320.70999999999998</v>
      </c>
      <c r="I1027" s="228"/>
      <c r="J1027" s="223"/>
      <c r="K1027" s="223"/>
      <c r="L1027" s="229"/>
      <c r="M1027" s="230"/>
      <c r="N1027" s="231"/>
      <c r="O1027" s="231"/>
      <c r="P1027" s="231"/>
      <c r="Q1027" s="231"/>
      <c r="R1027" s="231"/>
      <c r="S1027" s="231"/>
      <c r="T1027" s="232"/>
      <c r="AT1027" s="233" t="s">
        <v>158</v>
      </c>
      <c r="AU1027" s="233" t="s">
        <v>82</v>
      </c>
      <c r="AV1027" s="13" t="s">
        <v>156</v>
      </c>
      <c r="AW1027" s="13" t="s">
        <v>34</v>
      </c>
      <c r="AX1027" s="13" t="s">
        <v>75</v>
      </c>
      <c r="AY1027" s="233" t="s">
        <v>149</v>
      </c>
    </row>
    <row r="1028" spans="2:65" s="1" customFormat="1" ht="31.5" customHeight="1">
      <c r="B1028" s="40"/>
      <c r="C1028" s="187" t="s">
        <v>1793</v>
      </c>
      <c r="D1028" s="187" t="s">
        <v>151</v>
      </c>
      <c r="E1028" s="188" t="s">
        <v>1794</v>
      </c>
      <c r="F1028" s="189" t="s">
        <v>1795</v>
      </c>
      <c r="G1028" s="190" t="s">
        <v>253</v>
      </c>
      <c r="H1028" s="191">
        <v>320.70999999999998</v>
      </c>
      <c r="I1028" s="192"/>
      <c r="J1028" s="193">
        <f>ROUND(I1028*H1028,2)</f>
        <v>0</v>
      </c>
      <c r="K1028" s="189" t="s">
        <v>155</v>
      </c>
      <c r="L1028" s="60"/>
      <c r="M1028" s="194" t="s">
        <v>21</v>
      </c>
      <c r="N1028" s="195" t="s">
        <v>41</v>
      </c>
      <c r="O1028" s="41"/>
      <c r="P1028" s="196">
        <f>O1028*H1028</f>
        <v>0</v>
      </c>
      <c r="Q1028" s="196">
        <v>3.4000000000000002E-4</v>
      </c>
      <c r="R1028" s="196">
        <f>Q1028*H1028</f>
        <v>0.1090414</v>
      </c>
      <c r="S1028" s="196">
        <v>0</v>
      </c>
      <c r="T1028" s="197">
        <f>S1028*H1028</f>
        <v>0</v>
      </c>
      <c r="AR1028" s="23" t="s">
        <v>244</v>
      </c>
      <c r="AT1028" s="23" t="s">
        <v>151</v>
      </c>
      <c r="AU1028" s="23" t="s">
        <v>82</v>
      </c>
      <c r="AY1028" s="23" t="s">
        <v>149</v>
      </c>
      <c r="BE1028" s="198">
        <f>IF(N1028="základní",J1028,0)</f>
        <v>0</v>
      </c>
      <c r="BF1028" s="198">
        <f>IF(N1028="snížená",J1028,0)</f>
        <v>0</v>
      </c>
      <c r="BG1028" s="198">
        <f>IF(N1028="zákl. přenesená",J1028,0)</f>
        <v>0</v>
      </c>
      <c r="BH1028" s="198">
        <f>IF(N1028="sníž. přenesená",J1028,0)</f>
        <v>0</v>
      </c>
      <c r="BI1028" s="198">
        <f>IF(N1028="nulová",J1028,0)</f>
        <v>0</v>
      </c>
      <c r="BJ1028" s="23" t="s">
        <v>75</v>
      </c>
      <c r="BK1028" s="198">
        <f>ROUND(I1028*H1028,2)</f>
        <v>0</v>
      </c>
      <c r="BL1028" s="23" t="s">
        <v>244</v>
      </c>
      <c r="BM1028" s="23" t="s">
        <v>1796</v>
      </c>
    </row>
    <row r="1029" spans="2:65" s="11" customFormat="1">
      <c r="B1029" s="199"/>
      <c r="C1029" s="200"/>
      <c r="D1029" s="201" t="s">
        <v>158</v>
      </c>
      <c r="E1029" s="202" t="s">
        <v>21</v>
      </c>
      <c r="F1029" s="203" t="s">
        <v>1683</v>
      </c>
      <c r="G1029" s="200"/>
      <c r="H1029" s="204" t="s">
        <v>21</v>
      </c>
      <c r="I1029" s="205"/>
      <c r="J1029" s="200"/>
      <c r="K1029" s="200"/>
      <c r="L1029" s="206"/>
      <c r="M1029" s="207"/>
      <c r="N1029" s="208"/>
      <c r="O1029" s="208"/>
      <c r="P1029" s="208"/>
      <c r="Q1029" s="208"/>
      <c r="R1029" s="208"/>
      <c r="S1029" s="208"/>
      <c r="T1029" s="209"/>
      <c r="AT1029" s="210" t="s">
        <v>158</v>
      </c>
      <c r="AU1029" s="210" t="s">
        <v>82</v>
      </c>
      <c r="AV1029" s="11" t="s">
        <v>75</v>
      </c>
      <c r="AW1029" s="11" t="s">
        <v>34</v>
      </c>
      <c r="AX1029" s="11" t="s">
        <v>70</v>
      </c>
      <c r="AY1029" s="210" t="s">
        <v>149</v>
      </c>
    </row>
    <row r="1030" spans="2:65" s="12" customFormat="1">
      <c r="B1030" s="211"/>
      <c r="C1030" s="212"/>
      <c r="D1030" s="201" t="s">
        <v>158</v>
      </c>
      <c r="E1030" s="213" t="s">
        <v>21</v>
      </c>
      <c r="F1030" s="214" t="s">
        <v>1684</v>
      </c>
      <c r="G1030" s="212"/>
      <c r="H1030" s="215">
        <v>320.70999999999998</v>
      </c>
      <c r="I1030" s="216"/>
      <c r="J1030" s="212"/>
      <c r="K1030" s="212"/>
      <c r="L1030" s="217"/>
      <c r="M1030" s="218"/>
      <c r="N1030" s="219"/>
      <c r="O1030" s="219"/>
      <c r="P1030" s="219"/>
      <c r="Q1030" s="219"/>
      <c r="R1030" s="219"/>
      <c r="S1030" s="219"/>
      <c r="T1030" s="220"/>
      <c r="AT1030" s="221" t="s">
        <v>158</v>
      </c>
      <c r="AU1030" s="221" t="s">
        <v>82</v>
      </c>
      <c r="AV1030" s="12" t="s">
        <v>82</v>
      </c>
      <c r="AW1030" s="12" t="s">
        <v>34</v>
      </c>
      <c r="AX1030" s="12" t="s">
        <v>70</v>
      </c>
      <c r="AY1030" s="221" t="s">
        <v>149</v>
      </c>
    </row>
    <row r="1031" spans="2:65" s="13" customFormat="1">
      <c r="B1031" s="222"/>
      <c r="C1031" s="223"/>
      <c r="D1031" s="224" t="s">
        <v>158</v>
      </c>
      <c r="E1031" s="225" t="s">
        <v>21</v>
      </c>
      <c r="F1031" s="226" t="s">
        <v>161</v>
      </c>
      <c r="G1031" s="223"/>
      <c r="H1031" s="227">
        <v>320.70999999999998</v>
      </c>
      <c r="I1031" s="228"/>
      <c r="J1031" s="223"/>
      <c r="K1031" s="223"/>
      <c r="L1031" s="229"/>
      <c r="M1031" s="230"/>
      <c r="N1031" s="231"/>
      <c r="O1031" s="231"/>
      <c r="P1031" s="231"/>
      <c r="Q1031" s="231"/>
      <c r="R1031" s="231"/>
      <c r="S1031" s="231"/>
      <c r="T1031" s="232"/>
      <c r="AT1031" s="233" t="s">
        <v>158</v>
      </c>
      <c r="AU1031" s="233" t="s">
        <v>82</v>
      </c>
      <c r="AV1031" s="13" t="s">
        <v>156</v>
      </c>
      <c r="AW1031" s="13" t="s">
        <v>34</v>
      </c>
      <c r="AX1031" s="13" t="s">
        <v>75</v>
      </c>
      <c r="AY1031" s="233" t="s">
        <v>149</v>
      </c>
    </row>
    <row r="1032" spans="2:65" s="1" customFormat="1" ht="22.5" customHeight="1">
      <c r="B1032" s="40"/>
      <c r="C1032" s="187" t="s">
        <v>1797</v>
      </c>
      <c r="D1032" s="187" t="s">
        <v>151</v>
      </c>
      <c r="E1032" s="188" t="s">
        <v>1798</v>
      </c>
      <c r="F1032" s="189" t="s">
        <v>1799</v>
      </c>
      <c r="G1032" s="190" t="s">
        <v>261</v>
      </c>
      <c r="H1032" s="191">
        <v>51.905999999999999</v>
      </c>
      <c r="I1032" s="192"/>
      <c r="J1032" s="193">
        <f>ROUND(I1032*H1032,2)</f>
        <v>0</v>
      </c>
      <c r="K1032" s="189" t="s">
        <v>155</v>
      </c>
      <c r="L1032" s="60"/>
      <c r="M1032" s="194" t="s">
        <v>21</v>
      </c>
      <c r="N1032" s="195" t="s">
        <v>41</v>
      </c>
      <c r="O1032" s="41"/>
      <c r="P1032" s="196">
        <f>O1032*H1032</f>
        <v>0</v>
      </c>
      <c r="Q1032" s="196">
        <v>5.6999999999999998E-4</v>
      </c>
      <c r="R1032" s="196">
        <f>Q1032*H1032</f>
        <v>2.9586419999999999E-2</v>
      </c>
      <c r="S1032" s="196">
        <v>0</v>
      </c>
      <c r="T1032" s="197">
        <f>S1032*H1032</f>
        <v>0</v>
      </c>
      <c r="AR1032" s="23" t="s">
        <v>244</v>
      </c>
      <c r="AT1032" s="23" t="s">
        <v>151</v>
      </c>
      <c r="AU1032" s="23" t="s">
        <v>82</v>
      </c>
      <c r="AY1032" s="23" t="s">
        <v>149</v>
      </c>
      <c r="BE1032" s="198">
        <f>IF(N1032="základní",J1032,0)</f>
        <v>0</v>
      </c>
      <c r="BF1032" s="198">
        <f>IF(N1032="snížená",J1032,0)</f>
        <v>0</v>
      </c>
      <c r="BG1032" s="198">
        <f>IF(N1032="zákl. přenesená",J1032,0)</f>
        <v>0</v>
      </c>
      <c r="BH1032" s="198">
        <f>IF(N1032="sníž. přenesená",J1032,0)</f>
        <v>0</v>
      </c>
      <c r="BI1032" s="198">
        <f>IF(N1032="nulová",J1032,0)</f>
        <v>0</v>
      </c>
      <c r="BJ1032" s="23" t="s">
        <v>75</v>
      </c>
      <c r="BK1032" s="198">
        <f>ROUND(I1032*H1032,2)</f>
        <v>0</v>
      </c>
      <c r="BL1032" s="23" t="s">
        <v>244</v>
      </c>
      <c r="BM1032" s="23" t="s">
        <v>1800</v>
      </c>
    </row>
    <row r="1033" spans="2:65" s="11" customFormat="1">
      <c r="B1033" s="199"/>
      <c r="C1033" s="200"/>
      <c r="D1033" s="201" t="s">
        <v>158</v>
      </c>
      <c r="E1033" s="202" t="s">
        <v>21</v>
      </c>
      <c r="F1033" s="203" t="s">
        <v>1801</v>
      </c>
      <c r="G1033" s="200"/>
      <c r="H1033" s="204" t="s">
        <v>21</v>
      </c>
      <c r="I1033" s="205"/>
      <c r="J1033" s="200"/>
      <c r="K1033" s="200"/>
      <c r="L1033" s="206"/>
      <c r="M1033" s="207"/>
      <c r="N1033" s="208"/>
      <c r="O1033" s="208"/>
      <c r="P1033" s="208"/>
      <c r="Q1033" s="208"/>
      <c r="R1033" s="208"/>
      <c r="S1033" s="208"/>
      <c r="T1033" s="209"/>
      <c r="AT1033" s="210" t="s">
        <v>158</v>
      </c>
      <c r="AU1033" s="210" t="s">
        <v>82</v>
      </c>
      <c r="AV1033" s="11" t="s">
        <v>75</v>
      </c>
      <c r="AW1033" s="11" t="s">
        <v>34</v>
      </c>
      <c r="AX1033" s="11" t="s">
        <v>70</v>
      </c>
      <c r="AY1033" s="210" t="s">
        <v>149</v>
      </c>
    </row>
    <row r="1034" spans="2:65" s="12" customFormat="1">
      <c r="B1034" s="211"/>
      <c r="C1034" s="212"/>
      <c r="D1034" s="201" t="s">
        <v>158</v>
      </c>
      <c r="E1034" s="213" t="s">
        <v>21</v>
      </c>
      <c r="F1034" s="214" t="s">
        <v>1802</v>
      </c>
      <c r="G1034" s="212"/>
      <c r="H1034" s="215">
        <v>15.506</v>
      </c>
      <c r="I1034" s="216"/>
      <c r="J1034" s="212"/>
      <c r="K1034" s="212"/>
      <c r="L1034" s="217"/>
      <c r="M1034" s="218"/>
      <c r="N1034" s="219"/>
      <c r="O1034" s="219"/>
      <c r="P1034" s="219"/>
      <c r="Q1034" s="219"/>
      <c r="R1034" s="219"/>
      <c r="S1034" s="219"/>
      <c r="T1034" s="220"/>
      <c r="AT1034" s="221" t="s">
        <v>158</v>
      </c>
      <c r="AU1034" s="221" t="s">
        <v>82</v>
      </c>
      <c r="AV1034" s="12" t="s">
        <v>82</v>
      </c>
      <c r="AW1034" s="12" t="s">
        <v>34</v>
      </c>
      <c r="AX1034" s="12" t="s">
        <v>70</v>
      </c>
      <c r="AY1034" s="221" t="s">
        <v>149</v>
      </c>
    </row>
    <row r="1035" spans="2:65" s="12" customFormat="1">
      <c r="B1035" s="211"/>
      <c r="C1035" s="212"/>
      <c r="D1035" s="201" t="s">
        <v>158</v>
      </c>
      <c r="E1035" s="213" t="s">
        <v>21</v>
      </c>
      <c r="F1035" s="214" t="s">
        <v>1803</v>
      </c>
      <c r="G1035" s="212"/>
      <c r="H1035" s="215">
        <v>36.4</v>
      </c>
      <c r="I1035" s="216"/>
      <c r="J1035" s="212"/>
      <c r="K1035" s="212"/>
      <c r="L1035" s="217"/>
      <c r="M1035" s="218"/>
      <c r="N1035" s="219"/>
      <c r="O1035" s="219"/>
      <c r="P1035" s="219"/>
      <c r="Q1035" s="219"/>
      <c r="R1035" s="219"/>
      <c r="S1035" s="219"/>
      <c r="T1035" s="220"/>
      <c r="AT1035" s="221" t="s">
        <v>158</v>
      </c>
      <c r="AU1035" s="221" t="s">
        <v>82</v>
      </c>
      <c r="AV1035" s="12" t="s">
        <v>82</v>
      </c>
      <c r="AW1035" s="12" t="s">
        <v>34</v>
      </c>
      <c r="AX1035" s="12" t="s">
        <v>70</v>
      </c>
      <c r="AY1035" s="221" t="s">
        <v>149</v>
      </c>
    </row>
    <row r="1036" spans="2:65" s="13" customFormat="1">
      <c r="B1036" s="222"/>
      <c r="C1036" s="223"/>
      <c r="D1036" s="224" t="s">
        <v>158</v>
      </c>
      <c r="E1036" s="225" t="s">
        <v>21</v>
      </c>
      <c r="F1036" s="226" t="s">
        <v>161</v>
      </c>
      <c r="G1036" s="223"/>
      <c r="H1036" s="227">
        <v>51.905999999999999</v>
      </c>
      <c r="I1036" s="228"/>
      <c r="J1036" s="223"/>
      <c r="K1036" s="223"/>
      <c r="L1036" s="229"/>
      <c r="M1036" s="230"/>
      <c r="N1036" s="231"/>
      <c r="O1036" s="231"/>
      <c r="P1036" s="231"/>
      <c r="Q1036" s="231"/>
      <c r="R1036" s="231"/>
      <c r="S1036" s="231"/>
      <c r="T1036" s="232"/>
      <c r="AT1036" s="233" t="s">
        <v>158</v>
      </c>
      <c r="AU1036" s="233" t="s">
        <v>82</v>
      </c>
      <c r="AV1036" s="13" t="s">
        <v>156</v>
      </c>
      <c r="AW1036" s="13" t="s">
        <v>34</v>
      </c>
      <c r="AX1036" s="13" t="s">
        <v>75</v>
      </c>
      <c r="AY1036" s="233" t="s">
        <v>149</v>
      </c>
    </row>
    <row r="1037" spans="2:65" s="1" customFormat="1" ht="31.5" customHeight="1">
      <c r="B1037" s="40"/>
      <c r="C1037" s="187" t="s">
        <v>1804</v>
      </c>
      <c r="D1037" s="187" t="s">
        <v>151</v>
      </c>
      <c r="E1037" s="188" t="s">
        <v>1805</v>
      </c>
      <c r="F1037" s="189" t="s">
        <v>1806</v>
      </c>
      <c r="G1037" s="190" t="s">
        <v>261</v>
      </c>
      <c r="H1037" s="191">
        <v>37.46</v>
      </c>
      <c r="I1037" s="192"/>
      <c r="J1037" s="193">
        <f>ROUND(I1037*H1037,2)</f>
        <v>0</v>
      </c>
      <c r="K1037" s="189" t="s">
        <v>155</v>
      </c>
      <c r="L1037" s="60"/>
      <c r="M1037" s="194" t="s">
        <v>21</v>
      </c>
      <c r="N1037" s="195" t="s">
        <v>41</v>
      </c>
      <c r="O1037" s="41"/>
      <c r="P1037" s="196">
        <f>O1037*H1037</f>
        <v>0</v>
      </c>
      <c r="Q1037" s="196">
        <v>5.9000000000000003E-4</v>
      </c>
      <c r="R1037" s="196">
        <f>Q1037*H1037</f>
        <v>2.21014E-2</v>
      </c>
      <c r="S1037" s="196">
        <v>0</v>
      </c>
      <c r="T1037" s="197">
        <f>S1037*H1037</f>
        <v>0</v>
      </c>
      <c r="AR1037" s="23" t="s">
        <v>244</v>
      </c>
      <c r="AT1037" s="23" t="s">
        <v>151</v>
      </c>
      <c r="AU1037" s="23" t="s">
        <v>82</v>
      </c>
      <c r="AY1037" s="23" t="s">
        <v>149</v>
      </c>
      <c r="BE1037" s="198">
        <f>IF(N1037="základní",J1037,0)</f>
        <v>0</v>
      </c>
      <c r="BF1037" s="198">
        <f>IF(N1037="snížená",J1037,0)</f>
        <v>0</v>
      </c>
      <c r="BG1037" s="198">
        <f>IF(N1037="zákl. přenesená",J1037,0)</f>
        <v>0</v>
      </c>
      <c r="BH1037" s="198">
        <f>IF(N1037="sníž. přenesená",J1037,0)</f>
        <v>0</v>
      </c>
      <c r="BI1037" s="198">
        <f>IF(N1037="nulová",J1037,0)</f>
        <v>0</v>
      </c>
      <c r="BJ1037" s="23" t="s">
        <v>75</v>
      </c>
      <c r="BK1037" s="198">
        <f>ROUND(I1037*H1037,2)</f>
        <v>0</v>
      </c>
      <c r="BL1037" s="23" t="s">
        <v>244</v>
      </c>
      <c r="BM1037" s="23" t="s">
        <v>1807</v>
      </c>
    </row>
    <row r="1038" spans="2:65" s="11" customFormat="1">
      <c r="B1038" s="199"/>
      <c r="C1038" s="200"/>
      <c r="D1038" s="201" t="s">
        <v>158</v>
      </c>
      <c r="E1038" s="202" t="s">
        <v>21</v>
      </c>
      <c r="F1038" s="203" t="s">
        <v>1808</v>
      </c>
      <c r="G1038" s="200"/>
      <c r="H1038" s="204" t="s">
        <v>21</v>
      </c>
      <c r="I1038" s="205"/>
      <c r="J1038" s="200"/>
      <c r="K1038" s="200"/>
      <c r="L1038" s="206"/>
      <c r="M1038" s="207"/>
      <c r="N1038" s="208"/>
      <c r="O1038" s="208"/>
      <c r="P1038" s="208"/>
      <c r="Q1038" s="208"/>
      <c r="R1038" s="208"/>
      <c r="S1038" s="208"/>
      <c r="T1038" s="209"/>
      <c r="AT1038" s="210" t="s">
        <v>158</v>
      </c>
      <c r="AU1038" s="210" t="s">
        <v>82</v>
      </c>
      <c r="AV1038" s="11" t="s">
        <v>75</v>
      </c>
      <c r="AW1038" s="11" t="s">
        <v>34</v>
      </c>
      <c r="AX1038" s="11" t="s">
        <v>70</v>
      </c>
      <c r="AY1038" s="210" t="s">
        <v>149</v>
      </c>
    </row>
    <row r="1039" spans="2:65" s="12" customFormat="1">
      <c r="B1039" s="211"/>
      <c r="C1039" s="212"/>
      <c r="D1039" s="201" t="s">
        <v>158</v>
      </c>
      <c r="E1039" s="213" t="s">
        <v>21</v>
      </c>
      <c r="F1039" s="214" t="s">
        <v>1809</v>
      </c>
      <c r="G1039" s="212"/>
      <c r="H1039" s="215">
        <v>37.46</v>
      </c>
      <c r="I1039" s="216"/>
      <c r="J1039" s="212"/>
      <c r="K1039" s="212"/>
      <c r="L1039" s="217"/>
      <c r="M1039" s="218"/>
      <c r="N1039" s="219"/>
      <c r="O1039" s="219"/>
      <c r="P1039" s="219"/>
      <c r="Q1039" s="219"/>
      <c r="R1039" s="219"/>
      <c r="S1039" s="219"/>
      <c r="T1039" s="220"/>
      <c r="AT1039" s="221" t="s">
        <v>158</v>
      </c>
      <c r="AU1039" s="221" t="s">
        <v>82</v>
      </c>
      <c r="AV1039" s="12" t="s">
        <v>82</v>
      </c>
      <c r="AW1039" s="12" t="s">
        <v>34</v>
      </c>
      <c r="AX1039" s="12" t="s">
        <v>70</v>
      </c>
      <c r="AY1039" s="221" t="s">
        <v>149</v>
      </c>
    </row>
    <row r="1040" spans="2:65" s="13" customFormat="1">
      <c r="B1040" s="222"/>
      <c r="C1040" s="223"/>
      <c r="D1040" s="224" t="s">
        <v>158</v>
      </c>
      <c r="E1040" s="225" t="s">
        <v>21</v>
      </c>
      <c r="F1040" s="226" t="s">
        <v>161</v>
      </c>
      <c r="G1040" s="223"/>
      <c r="H1040" s="227">
        <v>37.46</v>
      </c>
      <c r="I1040" s="228"/>
      <c r="J1040" s="223"/>
      <c r="K1040" s="223"/>
      <c r="L1040" s="229"/>
      <c r="M1040" s="230"/>
      <c r="N1040" s="231"/>
      <c r="O1040" s="231"/>
      <c r="P1040" s="231"/>
      <c r="Q1040" s="231"/>
      <c r="R1040" s="231"/>
      <c r="S1040" s="231"/>
      <c r="T1040" s="232"/>
      <c r="AT1040" s="233" t="s">
        <v>158</v>
      </c>
      <c r="AU1040" s="233" t="s">
        <v>82</v>
      </c>
      <c r="AV1040" s="13" t="s">
        <v>156</v>
      </c>
      <c r="AW1040" s="13" t="s">
        <v>34</v>
      </c>
      <c r="AX1040" s="13" t="s">
        <v>75</v>
      </c>
      <c r="AY1040" s="233" t="s">
        <v>149</v>
      </c>
    </row>
    <row r="1041" spans="2:65" s="1" customFormat="1" ht="31.5" customHeight="1">
      <c r="B1041" s="40"/>
      <c r="C1041" s="187" t="s">
        <v>1810</v>
      </c>
      <c r="D1041" s="187" t="s">
        <v>151</v>
      </c>
      <c r="E1041" s="188" t="s">
        <v>1811</v>
      </c>
      <c r="F1041" s="189" t="s">
        <v>1812</v>
      </c>
      <c r="G1041" s="190" t="s">
        <v>261</v>
      </c>
      <c r="H1041" s="191">
        <v>21</v>
      </c>
      <c r="I1041" s="192"/>
      <c r="J1041" s="193">
        <f>ROUND(I1041*H1041,2)</f>
        <v>0</v>
      </c>
      <c r="K1041" s="189" t="s">
        <v>155</v>
      </c>
      <c r="L1041" s="60"/>
      <c r="M1041" s="194" t="s">
        <v>21</v>
      </c>
      <c r="N1041" s="195" t="s">
        <v>41</v>
      </c>
      <c r="O1041" s="41"/>
      <c r="P1041" s="196">
        <f>O1041*H1041</f>
        <v>0</v>
      </c>
      <c r="Q1041" s="196">
        <v>1.4599999999999999E-3</v>
      </c>
      <c r="R1041" s="196">
        <f>Q1041*H1041</f>
        <v>3.066E-2</v>
      </c>
      <c r="S1041" s="196">
        <v>0</v>
      </c>
      <c r="T1041" s="197">
        <f>S1041*H1041</f>
        <v>0</v>
      </c>
      <c r="AR1041" s="23" t="s">
        <v>244</v>
      </c>
      <c r="AT1041" s="23" t="s">
        <v>151</v>
      </c>
      <c r="AU1041" s="23" t="s">
        <v>82</v>
      </c>
      <c r="AY1041" s="23" t="s">
        <v>149</v>
      </c>
      <c r="BE1041" s="198">
        <f>IF(N1041="základní",J1041,0)</f>
        <v>0</v>
      </c>
      <c r="BF1041" s="198">
        <f>IF(N1041="snížená",J1041,0)</f>
        <v>0</v>
      </c>
      <c r="BG1041" s="198">
        <f>IF(N1041="zákl. přenesená",J1041,0)</f>
        <v>0</v>
      </c>
      <c r="BH1041" s="198">
        <f>IF(N1041="sníž. přenesená",J1041,0)</f>
        <v>0</v>
      </c>
      <c r="BI1041" s="198">
        <f>IF(N1041="nulová",J1041,0)</f>
        <v>0</v>
      </c>
      <c r="BJ1041" s="23" t="s">
        <v>75</v>
      </c>
      <c r="BK1041" s="198">
        <f>ROUND(I1041*H1041,2)</f>
        <v>0</v>
      </c>
      <c r="BL1041" s="23" t="s">
        <v>244</v>
      </c>
      <c r="BM1041" s="23" t="s">
        <v>1813</v>
      </c>
    </row>
    <row r="1042" spans="2:65" s="11" customFormat="1">
      <c r="B1042" s="199"/>
      <c r="C1042" s="200"/>
      <c r="D1042" s="201" t="s">
        <v>158</v>
      </c>
      <c r="E1042" s="202" t="s">
        <v>21</v>
      </c>
      <c r="F1042" s="203" t="s">
        <v>1814</v>
      </c>
      <c r="G1042" s="200"/>
      <c r="H1042" s="204" t="s">
        <v>21</v>
      </c>
      <c r="I1042" s="205"/>
      <c r="J1042" s="200"/>
      <c r="K1042" s="200"/>
      <c r="L1042" s="206"/>
      <c r="M1042" s="207"/>
      <c r="N1042" s="208"/>
      <c r="O1042" s="208"/>
      <c r="P1042" s="208"/>
      <c r="Q1042" s="208"/>
      <c r="R1042" s="208"/>
      <c r="S1042" s="208"/>
      <c r="T1042" s="209"/>
      <c r="AT1042" s="210" t="s">
        <v>158</v>
      </c>
      <c r="AU1042" s="210" t="s">
        <v>82</v>
      </c>
      <c r="AV1042" s="11" t="s">
        <v>75</v>
      </c>
      <c r="AW1042" s="11" t="s">
        <v>34</v>
      </c>
      <c r="AX1042" s="11" t="s">
        <v>70</v>
      </c>
      <c r="AY1042" s="210" t="s">
        <v>149</v>
      </c>
    </row>
    <row r="1043" spans="2:65" s="12" customFormat="1">
      <c r="B1043" s="211"/>
      <c r="C1043" s="212"/>
      <c r="D1043" s="201" t="s">
        <v>158</v>
      </c>
      <c r="E1043" s="213" t="s">
        <v>21</v>
      </c>
      <c r="F1043" s="214" t="s">
        <v>1815</v>
      </c>
      <c r="G1043" s="212"/>
      <c r="H1043" s="215">
        <v>21</v>
      </c>
      <c r="I1043" s="216"/>
      <c r="J1043" s="212"/>
      <c r="K1043" s="212"/>
      <c r="L1043" s="217"/>
      <c r="M1043" s="218"/>
      <c r="N1043" s="219"/>
      <c r="O1043" s="219"/>
      <c r="P1043" s="219"/>
      <c r="Q1043" s="219"/>
      <c r="R1043" s="219"/>
      <c r="S1043" s="219"/>
      <c r="T1043" s="220"/>
      <c r="AT1043" s="221" t="s">
        <v>158</v>
      </c>
      <c r="AU1043" s="221" t="s">
        <v>82</v>
      </c>
      <c r="AV1043" s="12" t="s">
        <v>82</v>
      </c>
      <c r="AW1043" s="12" t="s">
        <v>34</v>
      </c>
      <c r="AX1043" s="12" t="s">
        <v>70</v>
      </c>
      <c r="AY1043" s="221" t="s">
        <v>149</v>
      </c>
    </row>
    <row r="1044" spans="2:65" s="13" customFormat="1">
      <c r="B1044" s="222"/>
      <c r="C1044" s="223"/>
      <c r="D1044" s="224" t="s">
        <v>158</v>
      </c>
      <c r="E1044" s="225" t="s">
        <v>21</v>
      </c>
      <c r="F1044" s="226" t="s">
        <v>161</v>
      </c>
      <c r="G1044" s="223"/>
      <c r="H1044" s="227">
        <v>21</v>
      </c>
      <c r="I1044" s="228"/>
      <c r="J1044" s="223"/>
      <c r="K1044" s="223"/>
      <c r="L1044" s="229"/>
      <c r="M1044" s="230"/>
      <c r="N1044" s="231"/>
      <c r="O1044" s="231"/>
      <c r="P1044" s="231"/>
      <c r="Q1044" s="231"/>
      <c r="R1044" s="231"/>
      <c r="S1044" s="231"/>
      <c r="T1044" s="232"/>
      <c r="AT1044" s="233" t="s">
        <v>158</v>
      </c>
      <c r="AU1044" s="233" t="s">
        <v>82</v>
      </c>
      <c r="AV1044" s="13" t="s">
        <v>156</v>
      </c>
      <c r="AW1044" s="13" t="s">
        <v>34</v>
      </c>
      <c r="AX1044" s="13" t="s">
        <v>75</v>
      </c>
      <c r="AY1044" s="233" t="s">
        <v>149</v>
      </c>
    </row>
    <row r="1045" spans="2:65" s="1" customFormat="1" ht="31.5" customHeight="1">
      <c r="B1045" s="40"/>
      <c r="C1045" s="187" t="s">
        <v>1816</v>
      </c>
      <c r="D1045" s="187" t="s">
        <v>151</v>
      </c>
      <c r="E1045" s="188" t="s">
        <v>1817</v>
      </c>
      <c r="F1045" s="189" t="s">
        <v>1818</v>
      </c>
      <c r="G1045" s="190" t="s">
        <v>268</v>
      </c>
      <c r="H1045" s="191">
        <v>2</v>
      </c>
      <c r="I1045" s="192"/>
      <c r="J1045" s="193">
        <f>ROUND(I1045*H1045,2)</f>
        <v>0</v>
      </c>
      <c r="K1045" s="189" t="s">
        <v>155</v>
      </c>
      <c r="L1045" s="60"/>
      <c r="M1045" s="194" t="s">
        <v>21</v>
      </c>
      <c r="N1045" s="195" t="s">
        <v>41</v>
      </c>
      <c r="O1045" s="41"/>
      <c r="P1045" s="196">
        <f>O1045*H1045</f>
        <v>0</v>
      </c>
      <c r="Q1045" s="196">
        <v>1.98E-3</v>
      </c>
      <c r="R1045" s="196">
        <f>Q1045*H1045</f>
        <v>3.96E-3</v>
      </c>
      <c r="S1045" s="196">
        <v>0</v>
      </c>
      <c r="T1045" s="197">
        <f>S1045*H1045</f>
        <v>0</v>
      </c>
      <c r="AR1045" s="23" t="s">
        <v>244</v>
      </c>
      <c r="AT1045" s="23" t="s">
        <v>151</v>
      </c>
      <c r="AU1045" s="23" t="s">
        <v>82</v>
      </c>
      <c r="AY1045" s="23" t="s">
        <v>149</v>
      </c>
      <c r="BE1045" s="198">
        <f>IF(N1045="základní",J1045,0)</f>
        <v>0</v>
      </c>
      <c r="BF1045" s="198">
        <f>IF(N1045="snížená",J1045,0)</f>
        <v>0</v>
      </c>
      <c r="BG1045" s="198">
        <f>IF(N1045="zákl. přenesená",J1045,0)</f>
        <v>0</v>
      </c>
      <c r="BH1045" s="198">
        <f>IF(N1045="sníž. přenesená",J1045,0)</f>
        <v>0</v>
      </c>
      <c r="BI1045" s="198">
        <f>IF(N1045="nulová",J1045,0)</f>
        <v>0</v>
      </c>
      <c r="BJ1045" s="23" t="s">
        <v>75</v>
      </c>
      <c r="BK1045" s="198">
        <f>ROUND(I1045*H1045,2)</f>
        <v>0</v>
      </c>
      <c r="BL1045" s="23" t="s">
        <v>244</v>
      </c>
      <c r="BM1045" s="23" t="s">
        <v>1819</v>
      </c>
    </row>
    <row r="1046" spans="2:65" s="11" customFormat="1">
      <c r="B1046" s="199"/>
      <c r="C1046" s="200"/>
      <c r="D1046" s="201" t="s">
        <v>158</v>
      </c>
      <c r="E1046" s="202" t="s">
        <v>21</v>
      </c>
      <c r="F1046" s="203" t="s">
        <v>1820</v>
      </c>
      <c r="G1046" s="200"/>
      <c r="H1046" s="204" t="s">
        <v>21</v>
      </c>
      <c r="I1046" s="205"/>
      <c r="J1046" s="200"/>
      <c r="K1046" s="200"/>
      <c r="L1046" s="206"/>
      <c r="M1046" s="207"/>
      <c r="N1046" s="208"/>
      <c r="O1046" s="208"/>
      <c r="P1046" s="208"/>
      <c r="Q1046" s="208"/>
      <c r="R1046" s="208"/>
      <c r="S1046" s="208"/>
      <c r="T1046" s="209"/>
      <c r="AT1046" s="210" t="s">
        <v>158</v>
      </c>
      <c r="AU1046" s="210" t="s">
        <v>82</v>
      </c>
      <c r="AV1046" s="11" t="s">
        <v>75</v>
      </c>
      <c r="AW1046" s="11" t="s">
        <v>34</v>
      </c>
      <c r="AX1046" s="11" t="s">
        <v>70</v>
      </c>
      <c r="AY1046" s="210" t="s">
        <v>149</v>
      </c>
    </row>
    <row r="1047" spans="2:65" s="12" customFormat="1">
      <c r="B1047" s="211"/>
      <c r="C1047" s="212"/>
      <c r="D1047" s="201" t="s">
        <v>158</v>
      </c>
      <c r="E1047" s="213" t="s">
        <v>21</v>
      </c>
      <c r="F1047" s="214" t="s">
        <v>82</v>
      </c>
      <c r="G1047" s="212"/>
      <c r="H1047" s="215">
        <v>2</v>
      </c>
      <c r="I1047" s="216"/>
      <c r="J1047" s="212"/>
      <c r="K1047" s="212"/>
      <c r="L1047" s="217"/>
      <c r="M1047" s="218"/>
      <c r="N1047" s="219"/>
      <c r="O1047" s="219"/>
      <c r="P1047" s="219"/>
      <c r="Q1047" s="219"/>
      <c r="R1047" s="219"/>
      <c r="S1047" s="219"/>
      <c r="T1047" s="220"/>
      <c r="AT1047" s="221" t="s">
        <v>158</v>
      </c>
      <c r="AU1047" s="221" t="s">
        <v>82</v>
      </c>
      <c r="AV1047" s="12" t="s">
        <v>82</v>
      </c>
      <c r="AW1047" s="12" t="s">
        <v>34</v>
      </c>
      <c r="AX1047" s="12" t="s">
        <v>70</v>
      </c>
      <c r="AY1047" s="221" t="s">
        <v>149</v>
      </c>
    </row>
    <row r="1048" spans="2:65" s="13" customFormat="1">
      <c r="B1048" s="222"/>
      <c r="C1048" s="223"/>
      <c r="D1048" s="224" t="s">
        <v>158</v>
      </c>
      <c r="E1048" s="225" t="s">
        <v>21</v>
      </c>
      <c r="F1048" s="226" t="s">
        <v>161</v>
      </c>
      <c r="G1048" s="223"/>
      <c r="H1048" s="227">
        <v>2</v>
      </c>
      <c r="I1048" s="228"/>
      <c r="J1048" s="223"/>
      <c r="K1048" s="223"/>
      <c r="L1048" s="229"/>
      <c r="M1048" s="230"/>
      <c r="N1048" s="231"/>
      <c r="O1048" s="231"/>
      <c r="P1048" s="231"/>
      <c r="Q1048" s="231"/>
      <c r="R1048" s="231"/>
      <c r="S1048" s="231"/>
      <c r="T1048" s="232"/>
      <c r="AT1048" s="233" t="s">
        <v>158</v>
      </c>
      <c r="AU1048" s="233" t="s">
        <v>82</v>
      </c>
      <c r="AV1048" s="13" t="s">
        <v>156</v>
      </c>
      <c r="AW1048" s="13" t="s">
        <v>34</v>
      </c>
      <c r="AX1048" s="13" t="s">
        <v>75</v>
      </c>
      <c r="AY1048" s="233" t="s">
        <v>149</v>
      </c>
    </row>
    <row r="1049" spans="2:65" s="1" customFormat="1" ht="22.5" customHeight="1">
      <c r="B1049" s="40"/>
      <c r="C1049" s="187" t="s">
        <v>1821</v>
      </c>
      <c r="D1049" s="187" t="s">
        <v>151</v>
      </c>
      <c r="E1049" s="188" t="s">
        <v>1822</v>
      </c>
      <c r="F1049" s="189" t="s">
        <v>1823</v>
      </c>
      <c r="G1049" s="190" t="s">
        <v>261</v>
      </c>
      <c r="H1049" s="191">
        <v>37.46</v>
      </c>
      <c r="I1049" s="192"/>
      <c r="J1049" s="193">
        <f>ROUND(I1049*H1049,2)</f>
        <v>0</v>
      </c>
      <c r="K1049" s="189" t="s">
        <v>155</v>
      </c>
      <c r="L1049" s="60"/>
      <c r="M1049" s="194" t="s">
        <v>21</v>
      </c>
      <c r="N1049" s="195" t="s">
        <v>41</v>
      </c>
      <c r="O1049" s="41"/>
      <c r="P1049" s="196">
        <f>O1049*H1049</f>
        <v>0</v>
      </c>
      <c r="Q1049" s="196">
        <v>8.8000000000000003E-4</v>
      </c>
      <c r="R1049" s="196">
        <f>Q1049*H1049</f>
        <v>3.2964800000000002E-2</v>
      </c>
      <c r="S1049" s="196">
        <v>0</v>
      </c>
      <c r="T1049" s="197">
        <f>S1049*H1049</f>
        <v>0</v>
      </c>
      <c r="AR1049" s="23" t="s">
        <v>244</v>
      </c>
      <c r="AT1049" s="23" t="s">
        <v>151</v>
      </c>
      <c r="AU1049" s="23" t="s">
        <v>82</v>
      </c>
      <c r="AY1049" s="23" t="s">
        <v>149</v>
      </c>
      <c r="BE1049" s="198">
        <f>IF(N1049="základní",J1049,0)</f>
        <v>0</v>
      </c>
      <c r="BF1049" s="198">
        <f>IF(N1049="snížená",J1049,0)</f>
        <v>0</v>
      </c>
      <c r="BG1049" s="198">
        <f>IF(N1049="zákl. přenesená",J1049,0)</f>
        <v>0</v>
      </c>
      <c r="BH1049" s="198">
        <f>IF(N1049="sníž. přenesená",J1049,0)</f>
        <v>0</v>
      </c>
      <c r="BI1049" s="198">
        <f>IF(N1049="nulová",J1049,0)</f>
        <v>0</v>
      </c>
      <c r="BJ1049" s="23" t="s">
        <v>75</v>
      </c>
      <c r="BK1049" s="198">
        <f>ROUND(I1049*H1049,2)</f>
        <v>0</v>
      </c>
      <c r="BL1049" s="23" t="s">
        <v>244</v>
      </c>
      <c r="BM1049" s="23" t="s">
        <v>1824</v>
      </c>
    </row>
    <row r="1050" spans="2:65" s="11" customFormat="1">
      <c r="B1050" s="199"/>
      <c r="C1050" s="200"/>
      <c r="D1050" s="201" t="s">
        <v>158</v>
      </c>
      <c r="E1050" s="202" t="s">
        <v>21</v>
      </c>
      <c r="F1050" s="203" t="s">
        <v>1825</v>
      </c>
      <c r="G1050" s="200"/>
      <c r="H1050" s="204" t="s">
        <v>21</v>
      </c>
      <c r="I1050" s="205"/>
      <c r="J1050" s="200"/>
      <c r="K1050" s="200"/>
      <c r="L1050" s="206"/>
      <c r="M1050" s="207"/>
      <c r="N1050" s="208"/>
      <c r="O1050" s="208"/>
      <c r="P1050" s="208"/>
      <c r="Q1050" s="208"/>
      <c r="R1050" s="208"/>
      <c r="S1050" s="208"/>
      <c r="T1050" s="209"/>
      <c r="AT1050" s="210" t="s">
        <v>158</v>
      </c>
      <c r="AU1050" s="210" t="s">
        <v>82</v>
      </c>
      <c r="AV1050" s="11" t="s">
        <v>75</v>
      </c>
      <c r="AW1050" s="11" t="s">
        <v>34</v>
      </c>
      <c r="AX1050" s="11" t="s">
        <v>70</v>
      </c>
      <c r="AY1050" s="210" t="s">
        <v>149</v>
      </c>
    </row>
    <row r="1051" spans="2:65" s="12" customFormat="1">
      <c r="B1051" s="211"/>
      <c r="C1051" s="212"/>
      <c r="D1051" s="201" t="s">
        <v>158</v>
      </c>
      <c r="E1051" s="213" t="s">
        <v>21</v>
      </c>
      <c r="F1051" s="214" t="s">
        <v>1809</v>
      </c>
      <c r="G1051" s="212"/>
      <c r="H1051" s="215">
        <v>37.46</v>
      </c>
      <c r="I1051" s="216"/>
      <c r="J1051" s="212"/>
      <c r="K1051" s="212"/>
      <c r="L1051" s="217"/>
      <c r="M1051" s="218"/>
      <c r="N1051" s="219"/>
      <c r="O1051" s="219"/>
      <c r="P1051" s="219"/>
      <c r="Q1051" s="219"/>
      <c r="R1051" s="219"/>
      <c r="S1051" s="219"/>
      <c r="T1051" s="220"/>
      <c r="AT1051" s="221" t="s">
        <v>158</v>
      </c>
      <c r="AU1051" s="221" t="s">
        <v>82</v>
      </c>
      <c r="AV1051" s="12" t="s">
        <v>82</v>
      </c>
      <c r="AW1051" s="12" t="s">
        <v>34</v>
      </c>
      <c r="AX1051" s="12" t="s">
        <v>70</v>
      </c>
      <c r="AY1051" s="221" t="s">
        <v>149</v>
      </c>
    </row>
    <row r="1052" spans="2:65" s="13" customFormat="1">
      <c r="B1052" s="222"/>
      <c r="C1052" s="223"/>
      <c r="D1052" s="224" t="s">
        <v>158</v>
      </c>
      <c r="E1052" s="225" t="s">
        <v>21</v>
      </c>
      <c r="F1052" s="226" t="s">
        <v>161</v>
      </c>
      <c r="G1052" s="223"/>
      <c r="H1052" s="227">
        <v>37.46</v>
      </c>
      <c r="I1052" s="228"/>
      <c r="J1052" s="223"/>
      <c r="K1052" s="223"/>
      <c r="L1052" s="229"/>
      <c r="M1052" s="230"/>
      <c r="N1052" s="231"/>
      <c r="O1052" s="231"/>
      <c r="P1052" s="231"/>
      <c r="Q1052" s="231"/>
      <c r="R1052" s="231"/>
      <c r="S1052" s="231"/>
      <c r="T1052" s="232"/>
      <c r="AT1052" s="233" t="s">
        <v>158</v>
      </c>
      <c r="AU1052" s="233" t="s">
        <v>82</v>
      </c>
      <c r="AV1052" s="13" t="s">
        <v>156</v>
      </c>
      <c r="AW1052" s="13" t="s">
        <v>34</v>
      </c>
      <c r="AX1052" s="13" t="s">
        <v>75</v>
      </c>
      <c r="AY1052" s="233" t="s">
        <v>149</v>
      </c>
    </row>
    <row r="1053" spans="2:65" s="1" customFormat="1" ht="31.5" customHeight="1">
      <c r="B1053" s="40"/>
      <c r="C1053" s="187" t="s">
        <v>1826</v>
      </c>
      <c r="D1053" s="187" t="s">
        <v>151</v>
      </c>
      <c r="E1053" s="188" t="s">
        <v>1827</v>
      </c>
      <c r="F1053" s="189" t="s">
        <v>1828</v>
      </c>
      <c r="G1053" s="190" t="s">
        <v>268</v>
      </c>
      <c r="H1053" s="191">
        <v>2</v>
      </c>
      <c r="I1053" s="192"/>
      <c r="J1053" s="193">
        <f>ROUND(I1053*H1053,2)</f>
        <v>0</v>
      </c>
      <c r="K1053" s="189" t="s">
        <v>155</v>
      </c>
      <c r="L1053" s="60"/>
      <c r="M1053" s="194" t="s">
        <v>21</v>
      </c>
      <c r="N1053" s="195" t="s">
        <v>41</v>
      </c>
      <c r="O1053" s="41"/>
      <c r="P1053" s="196">
        <f>O1053*H1053</f>
        <v>0</v>
      </c>
      <c r="Q1053" s="196">
        <v>1.2E-4</v>
      </c>
      <c r="R1053" s="196">
        <f>Q1053*H1053</f>
        <v>2.4000000000000001E-4</v>
      </c>
      <c r="S1053" s="196">
        <v>0</v>
      </c>
      <c r="T1053" s="197">
        <f>S1053*H1053</f>
        <v>0</v>
      </c>
      <c r="AR1053" s="23" t="s">
        <v>244</v>
      </c>
      <c r="AT1053" s="23" t="s">
        <v>151</v>
      </c>
      <c r="AU1053" s="23" t="s">
        <v>82</v>
      </c>
      <c r="AY1053" s="23" t="s">
        <v>149</v>
      </c>
      <c r="BE1053" s="198">
        <f>IF(N1053="základní",J1053,0)</f>
        <v>0</v>
      </c>
      <c r="BF1053" s="198">
        <f>IF(N1053="snížená",J1053,0)</f>
        <v>0</v>
      </c>
      <c r="BG1053" s="198">
        <f>IF(N1053="zákl. přenesená",J1053,0)</f>
        <v>0</v>
      </c>
      <c r="BH1053" s="198">
        <f>IF(N1053="sníž. přenesená",J1053,0)</f>
        <v>0</v>
      </c>
      <c r="BI1053" s="198">
        <f>IF(N1053="nulová",J1053,0)</f>
        <v>0</v>
      </c>
      <c r="BJ1053" s="23" t="s">
        <v>75</v>
      </c>
      <c r="BK1053" s="198">
        <f>ROUND(I1053*H1053,2)</f>
        <v>0</v>
      </c>
      <c r="BL1053" s="23" t="s">
        <v>244</v>
      </c>
      <c r="BM1053" s="23" t="s">
        <v>1829</v>
      </c>
    </row>
    <row r="1054" spans="2:65" s="1" customFormat="1" ht="22.5" customHeight="1">
      <c r="B1054" s="40"/>
      <c r="C1054" s="187" t="s">
        <v>1830</v>
      </c>
      <c r="D1054" s="187" t="s">
        <v>151</v>
      </c>
      <c r="E1054" s="188" t="s">
        <v>1831</v>
      </c>
      <c r="F1054" s="189" t="s">
        <v>1832</v>
      </c>
      <c r="G1054" s="190" t="s">
        <v>261</v>
      </c>
      <c r="H1054" s="191">
        <v>2</v>
      </c>
      <c r="I1054" s="192"/>
      <c r="J1054" s="193">
        <f>ROUND(I1054*H1054,2)</f>
        <v>0</v>
      </c>
      <c r="K1054" s="189" t="s">
        <v>155</v>
      </c>
      <c r="L1054" s="60"/>
      <c r="M1054" s="194" t="s">
        <v>21</v>
      </c>
      <c r="N1054" s="195" t="s">
        <v>41</v>
      </c>
      <c r="O1054" s="41"/>
      <c r="P1054" s="196">
        <f>O1054*H1054</f>
        <v>0</v>
      </c>
      <c r="Q1054" s="196">
        <v>1.08E-3</v>
      </c>
      <c r="R1054" s="196">
        <f>Q1054*H1054</f>
        <v>2.16E-3</v>
      </c>
      <c r="S1054" s="196">
        <v>0</v>
      </c>
      <c r="T1054" s="197">
        <f>S1054*H1054</f>
        <v>0</v>
      </c>
      <c r="AR1054" s="23" t="s">
        <v>244</v>
      </c>
      <c r="AT1054" s="23" t="s">
        <v>151</v>
      </c>
      <c r="AU1054" s="23" t="s">
        <v>82</v>
      </c>
      <c r="AY1054" s="23" t="s">
        <v>149</v>
      </c>
      <c r="BE1054" s="198">
        <f>IF(N1054="základní",J1054,0)</f>
        <v>0</v>
      </c>
      <c r="BF1054" s="198">
        <f>IF(N1054="snížená",J1054,0)</f>
        <v>0</v>
      </c>
      <c r="BG1054" s="198">
        <f>IF(N1054="zákl. přenesená",J1054,0)</f>
        <v>0</v>
      </c>
      <c r="BH1054" s="198">
        <f>IF(N1054="sníž. přenesená",J1054,0)</f>
        <v>0</v>
      </c>
      <c r="BI1054" s="198">
        <f>IF(N1054="nulová",J1054,0)</f>
        <v>0</v>
      </c>
      <c r="BJ1054" s="23" t="s">
        <v>75</v>
      </c>
      <c r="BK1054" s="198">
        <f>ROUND(I1054*H1054,2)</f>
        <v>0</v>
      </c>
      <c r="BL1054" s="23" t="s">
        <v>244</v>
      </c>
      <c r="BM1054" s="23" t="s">
        <v>1833</v>
      </c>
    </row>
    <row r="1055" spans="2:65" s="11" customFormat="1">
      <c r="B1055" s="199"/>
      <c r="C1055" s="200"/>
      <c r="D1055" s="201" t="s">
        <v>158</v>
      </c>
      <c r="E1055" s="202" t="s">
        <v>21</v>
      </c>
      <c r="F1055" s="203" t="s">
        <v>1834</v>
      </c>
      <c r="G1055" s="200"/>
      <c r="H1055" s="204" t="s">
        <v>21</v>
      </c>
      <c r="I1055" s="205"/>
      <c r="J1055" s="200"/>
      <c r="K1055" s="200"/>
      <c r="L1055" s="206"/>
      <c r="M1055" s="207"/>
      <c r="N1055" s="208"/>
      <c r="O1055" s="208"/>
      <c r="P1055" s="208"/>
      <c r="Q1055" s="208"/>
      <c r="R1055" s="208"/>
      <c r="S1055" s="208"/>
      <c r="T1055" s="209"/>
      <c r="AT1055" s="210" t="s">
        <v>158</v>
      </c>
      <c r="AU1055" s="210" t="s">
        <v>82</v>
      </c>
      <c r="AV1055" s="11" t="s">
        <v>75</v>
      </c>
      <c r="AW1055" s="11" t="s">
        <v>34</v>
      </c>
      <c r="AX1055" s="11" t="s">
        <v>70</v>
      </c>
      <c r="AY1055" s="210" t="s">
        <v>149</v>
      </c>
    </row>
    <row r="1056" spans="2:65" s="12" customFormat="1">
      <c r="B1056" s="211"/>
      <c r="C1056" s="212"/>
      <c r="D1056" s="201" t="s">
        <v>158</v>
      </c>
      <c r="E1056" s="213" t="s">
        <v>21</v>
      </c>
      <c r="F1056" s="214" t="s">
        <v>82</v>
      </c>
      <c r="G1056" s="212"/>
      <c r="H1056" s="215">
        <v>2</v>
      </c>
      <c r="I1056" s="216"/>
      <c r="J1056" s="212"/>
      <c r="K1056" s="212"/>
      <c r="L1056" s="217"/>
      <c r="M1056" s="218"/>
      <c r="N1056" s="219"/>
      <c r="O1056" s="219"/>
      <c r="P1056" s="219"/>
      <c r="Q1056" s="219"/>
      <c r="R1056" s="219"/>
      <c r="S1056" s="219"/>
      <c r="T1056" s="220"/>
      <c r="AT1056" s="221" t="s">
        <v>158</v>
      </c>
      <c r="AU1056" s="221" t="s">
        <v>82</v>
      </c>
      <c r="AV1056" s="12" t="s">
        <v>82</v>
      </c>
      <c r="AW1056" s="12" t="s">
        <v>34</v>
      </c>
      <c r="AX1056" s="12" t="s">
        <v>70</v>
      </c>
      <c r="AY1056" s="221" t="s">
        <v>149</v>
      </c>
    </row>
    <row r="1057" spans="2:65" s="13" customFormat="1">
      <c r="B1057" s="222"/>
      <c r="C1057" s="223"/>
      <c r="D1057" s="224" t="s">
        <v>158</v>
      </c>
      <c r="E1057" s="225" t="s">
        <v>21</v>
      </c>
      <c r="F1057" s="226" t="s">
        <v>161</v>
      </c>
      <c r="G1057" s="223"/>
      <c r="H1057" s="227">
        <v>2</v>
      </c>
      <c r="I1057" s="228"/>
      <c r="J1057" s="223"/>
      <c r="K1057" s="223"/>
      <c r="L1057" s="229"/>
      <c r="M1057" s="230"/>
      <c r="N1057" s="231"/>
      <c r="O1057" s="231"/>
      <c r="P1057" s="231"/>
      <c r="Q1057" s="231"/>
      <c r="R1057" s="231"/>
      <c r="S1057" s="231"/>
      <c r="T1057" s="232"/>
      <c r="AT1057" s="233" t="s">
        <v>158</v>
      </c>
      <c r="AU1057" s="233" t="s">
        <v>82</v>
      </c>
      <c r="AV1057" s="13" t="s">
        <v>156</v>
      </c>
      <c r="AW1057" s="13" t="s">
        <v>34</v>
      </c>
      <c r="AX1057" s="13" t="s">
        <v>75</v>
      </c>
      <c r="AY1057" s="233" t="s">
        <v>149</v>
      </c>
    </row>
    <row r="1058" spans="2:65" s="1" customFormat="1" ht="31.5" customHeight="1">
      <c r="B1058" s="40"/>
      <c r="C1058" s="187" t="s">
        <v>1835</v>
      </c>
      <c r="D1058" s="187" t="s">
        <v>151</v>
      </c>
      <c r="E1058" s="188" t="s">
        <v>1836</v>
      </c>
      <c r="F1058" s="189" t="s">
        <v>1837</v>
      </c>
      <c r="G1058" s="190" t="s">
        <v>720</v>
      </c>
      <c r="H1058" s="252"/>
      <c r="I1058" s="192"/>
      <c r="J1058" s="193">
        <f>ROUND(I1058*H1058,2)</f>
        <v>0</v>
      </c>
      <c r="K1058" s="189" t="s">
        <v>155</v>
      </c>
      <c r="L1058" s="60"/>
      <c r="M1058" s="194" t="s">
        <v>21</v>
      </c>
      <c r="N1058" s="195" t="s">
        <v>41</v>
      </c>
      <c r="O1058" s="41"/>
      <c r="P1058" s="196">
        <f>O1058*H1058</f>
        <v>0</v>
      </c>
      <c r="Q1058" s="196">
        <v>0</v>
      </c>
      <c r="R1058" s="196">
        <f>Q1058*H1058</f>
        <v>0</v>
      </c>
      <c r="S1058" s="196">
        <v>0</v>
      </c>
      <c r="T1058" s="197">
        <f>S1058*H1058</f>
        <v>0</v>
      </c>
      <c r="AR1058" s="23" t="s">
        <v>244</v>
      </c>
      <c r="AT1058" s="23" t="s">
        <v>151</v>
      </c>
      <c r="AU1058" s="23" t="s">
        <v>82</v>
      </c>
      <c r="AY1058" s="23" t="s">
        <v>149</v>
      </c>
      <c r="BE1058" s="198">
        <f>IF(N1058="základní",J1058,0)</f>
        <v>0</v>
      </c>
      <c r="BF1058" s="198">
        <f>IF(N1058="snížená",J1058,0)</f>
        <v>0</v>
      </c>
      <c r="BG1058" s="198">
        <f>IF(N1058="zákl. přenesená",J1058,0)</f>
        <v>0</v>
      </c>
      <c r="BH1058" s="198">
        <f>IF(N1058="sníž. přenesená",J1058,0)</f>
        <v>0</v>
      </c>
      <c r="BI1058" s="198">
        <f>IF(N1058="nulová",J1058,0)</f>
        <v>0</v>
      </c>
      <c r="BJ1058" s="23" t="s">
        <v>75</v>
      </c>
      <c r="BK1058" s="198">
        <f>ROUND(I1058*H1058,2)</f>
        <v>0</v>
      </c>
      <c r="BL1058" s="23" t="s">
        <v>244</v>
      </c>
      <c r="BM1058" s="23" t="s">
        <v>1838</v>
      </c>
    </row>
    <row r="1059" spans="2:65" s="10" customFormat="1" ht="29.85" customHeight="1">
      <c r="B1059" s="170"/>
      <c r="C1059" s="171"/>
      <c r="D1059" s="184" t="s">
        <v>69</v>
      </c>
      <c r="E1059" s="185" t="s">
        <v>1839</v>
      </c>
      <c r="F1059" s="185" t="s">
        <v>1840</v>
      </c>
      <c r="G1059" s="171"/>
      <c r="H1059" s="171"/>
      <c r="I1059" s="174"/>
      <c r="J1059" s="186">
        <f>BK1059</f>
        <v>0</v>
      </c>
      <c r="K1059" s="171"/>
      <c r="L1059" s="176"/>
      <c r="M1059" s="177"/>
      <c r="N1059" s="178"/>
      <c r="O1059" s="178"/>
      <c r="P1059" s="179">
        <f>SUM(P1060:P1068)</f>
        <v>0</v>
      </c>
      <c r="Q1059" s="178"/>
      <c r="R1059" s="179">
        <f>SUM(R1060:R1068)</f>
        <v>4.7465140000000003E-2</v>
      </c>
      <c r="S1059" s="178"/>
      <c r="T1059" s="180">
        <f>SUM(T1060:T1068)</f>
        <v>0</v>
      </c>
      <c r="AR1059" s="181" t="s">
        <v>82</v>
      </c>
      <c r="AT1059" s="182" t="s">
        <v>69</v>
      </c>
      <c r="AU1059" s="182" t="s">
        <v>75</v>
      </c>
      <c r="AY1059" s="181" t="s">
        <v>149</v>
      </c>
      <c r="BK1059" s="183">
        <f>SUM(BK1060:BK1068)</f>
        <v>0</v>
      </c>
    </row>
    <row r="1060" spans="2:65" s="1" customFormat="1" ht="31.5" customHeight="1">
      <c r="B1060" s="40"/>
      <c r="C1060" s="187" t="s">
        <v>1841</v>
      </c>
      <c r="D1060" s="187" t="s">
        <v>151</v>
      </c>
      <c r="E1060" s="188" t="s">
        <v>1842</v>
      </c>
      <c r="F1060" s="189" t="s">
        <v>1843</v>
      </c>
      <c r="G1060" s="190" t="s">
        <v>253</v>
      </c>
      <c r="H1060" s="191">
        <v>320.70999999999998</v>
      </c>
      <c r="I1060" s="192"/>
      <c r="J1060" s="193">
        <f>ROUND(I1060*H1060,2)</f>
        <v>0</v>
      </c>
      <c r="K1060" s="189" t="s">
        <v>155</v>
      </c>
      <c r="L1060" s="60"/>
      <c r="M1060" s="194" t="s">
        <v>21</v>
      </c>
      <c r="N1060" s="195" t="s">
        <v>41</v>
      </c>
      <c r="O1060" s="41"/>
      <c r="P1060" s="196">
        <f>O1060*H1060</f>
        <v>0</v>
      </c>
      <c r="Q1060" s="196">
        <v>1.0000000000000001E-5</v>
      </c>
      <c r="R1060" s="196">
        <f>Q1060*H1060</f>
        <v>3.2071000000000001E-3</v>
      </c>
      <c r="S1060" s="196">
        <v>0</v>
      </c>
      <c r="T1060" s="197">
        <f>S1060*H1060</f>
        <v>0</v>
      </c>
      <c r="AR1060" s="23" t="s">
        <v>244</v>
      </c>
      <c r="AT1060" s="23" t="s">
        <v>151</v>
      </c>
      <c r="AU1060" s="23" t="s">
        <v>82</v>
      </c>
      <c r="AY1060" s="23" t="s">
        <v>149</v>
      </c>
      <c r="BE1060" s="198">
        <f>IF(N1060="základní",J1060,0)</f>
        <v>0</v>
      </c>
      <c r="BF1060" s="198">
        <f>IF(N1060="snížená",J1060,0)</f>
        <v>0</v>
      </c>
      <c r="BG1060" s="198">
        <f>IF(N1060="zákl. přenesená",J1060,0)</f>
        <v>0</v>
      </c>
      <c r="BH1060" s="198">
        <f>IF(N1060="sníž. přenesená",J1060,0)</f>
        <v>0</v>
      </c>
      <c r="BI1060" s="198">
        <f>IF(N1060="nulová",J1060,0)</f>
        <v>0</v>
      </c>
      <c r="BJ1060" s="23" t="s">
        <v>75</v>
      </c>
      <c r="BK1060" s="198">
        <f>ROUND(I1060*H1060,2)</f>
        <v>0</v>
      </c>
      <c r="BL1060" s="23" t="s">
        <v>244</v>
      </c>
      <c r="BM1060" s="23" t="s">
        <v>1844</v>
      </c>
    </row>
    <row r="1061" spans="2:65" s="11" customFormat="1">
      <c r="B1061" s="199"/>
      <c r="C1061" s="200"/>
      <c r="D1061" s="201" t="s">
        <v>158</v>
      </c>
      <c r="E1061" s="202" t="s">
        <v>21</v>
      </c>
      <c r="F1061" s="203" t="s">
        <v>1683</v>
      </c>
      <c r="G1061" s="200"/>
      <c r="H1061" s="204" t="s">
        <v>21</v>
      </c>
      <c r="I1061" s="205"/>
      <c r="J1061" s="200"/>
      <c r="K1061" s="200"/>
      <c r="L1061" s="206"/>
      <c r="M1061" s="207"/>
      <c r="N1061" s="208"/>
      <c r="O1061" s="208"/>
      <c r="P1061" s="208"/>
      <c r="Q1061" s="208"/>
      <c r="R1061" s="208"/>
      <c r="S1061" s="208"/>
      <c r="T1061" s="209"/>
      <c r="AT1061" s="210" t="s">
        <v>158</v>
      </c>
      <c r="AU1061" s="210" t="s">
        <v>82</v>
      </c>
      <c r="AV1061" s="11" t="s">
        <v>75</v>
      </c>
      <c r="AW1061" s="11" t="s">
        <v>34</v>
      </c>
      <c r="AX1061" s="11" t="s">
        <v>70</v>
      </c>
      <c r="AY1061" s="210" t="s">
        <v>149</v>
      </c>
    </row>
    <row r="1062" spans="2:65" s="12" customFormat="1">
      <c r="B1062" s="211"/>
      <c r="C1062" s="212"/>
      <c r="D1062" s="201" t="s">
        <v>158</v>
      </c>
      <c r="E1062" s="213" t="s">
        <v>21</v>
      </c>
      <c r="F1062" s="214" t="s">
        <v>1684</v>
      </c>
      <c r="G1062" s="212"/>
      <c r="H1062" s="215">
        <v>320.70999999999998</v>
      </c>
      <c r="I1062" s="216"/>
      <c r="J1062" s="212"/>
      <c r="K1062" s="212"/>
      <c r="L1062" s="217"/>
      <c r="M1062" s="218"/>
      <c r="N1062" s="219"/>
      <c r="O1062" s="219"/>
      <c r="P1062" s="219"/>
      <c r="Q1062" s="219"/>
      <c r="R1062" s="219"/>
      <c r="S1062" s="219"/>
      <c r="T1062" s="220"/>
      <c r="AT1062" s="221" t="s">
        <v>158</v>
      </c>
      <c r="AU1062" s="221" t="s">
        <v>82</v>
      </c>
      <c r="AV1062" s="12" t="s">
        <v>82</v>
      </c>
      <c r="AW1062" s="12" t="s">
        <v>34</v>
      </c>
      <c r="AX1062" s="12" t="s">
        <v>70</v>
      </c>
      <c r="AY1062" s="221" t="s">
        <v>149</v>
      </c>
    </row>
    <row r="1063" spans="2:65" s="13" customFormat="1">
      <c r="B1063" s="222"/>
      <c r="C1063" s="223"/>
      <c r="D1063" s="224" t="s">
        <v>158</v>
      </c>
      <c r="E1063" s="225" t="s">
        <v>21</v>
      </c>
      <c r="F1063" s="226" t="s">
        <v>161</v>
      </c>
      <c r="G1063" s="223"/>
      <c r="H1063" s="227">
        <v>320.70999999999998</v>
      </c>
      <c r="I1063" s="228"/>
      <c r="J1063" s="223"/>
      <c r="K1063" s="223"/>
      <c r="L1063" s="229"/>
      <c r="M1063" s="230"/>
      <c r="N1063" s="231"/>
      <c r="O1063" s="231"/>
      <c r="P1063" s="231"/>
      <c r="Q1063" s="231"/>
      <c r="R1063" s="231"/>
      <c r="S1063" s="231"/>
      <c r="T1063" s="232"/>
      <c r="AT1063" s="233" t="s">
        <v>158</v>
      </c>
      <c r="AU1063" s="233" t="s">
        <v>82</v>
      </c>
      <c r="AV1063" s="13" t="s">
        <v>156</v>
      </c>
      <c r="AW1063" s="13" t="s">
        <v>34</v>
      </c>
      <c r="AX1063" s="13" t="s">
        <v>75</v>
      </c>
      <c r="AY1063" s="233" t="s">
        <v>149</v>
      </c>
    </row>
    <row r="1064" spans="2:65" s="1" customFormat="1" ht="31.5" customHeight="1">
      <c r="B1064" s="40"/>
      <c r="C1064" s="237" t="s">
        <v>1845</v>
      </c>
      <c r="D1064" s="237" t="s">
        <v>245</v>
      </c>
      <c r="E1064" s="238" t="s">
        <v>1846</v>
      </c>
      <c r="F1064" s="239" t="s">
        <v>1847</v>
      </c>
      <c r="G1064" s="240" t="s">
        <v>253</v>
      </c>
      <c r="H1064" s="241">
        <v>368.81700000000001</v>
      </c>
      <c r="I1064" s="242"/>
      <c r="J1064" s="243">
        <f>ROUND(I1064*H1064,2)</f>
        <v>0</v>
      </c>
      <c r="K1064" s="239" t="s">
        <v>155</v>
      </c>
      <c r="L1064" s="244"/>
      <c r="M1064" s="245" t="s">
        <v>21</v>
      </c>
      <c r="N1064" s="246" t="s">
        <v>41</v>
      </c>
      <c r="O1064" s="41"/>
      <c r="P1064" s="196">
        <f>O1064*H1064</f>
        <v>0</v>
      </c>
      <c r="Q1064" s="196">
        <v>1.2E-4</v>
      </c>
      <c r="R1064" s="196">
        <f>Q1064*H1064</f>
        <v>4.4258040000000005E-2</v>
      </c>
      <c r="S1064" s="196">
        <v>0</v>
      </c>
      <c r="T1064" s="197">
        <f>S1064*H1064</f>
        <v>0</v>
      </c>
      <c r="AR1064" s="23" t="s">
        <v>361</v>
      </c>
      <c r="AT1064" s="23" t="s">
        <v>245</v>
      </c>
      <c r="AU1064" s="23" t="s">
        <v>82</v>
      </c>
      <c r="AY1064" s="23" t="s">
        <v>149</v>
      </c>
      <c r="BE1064" s="198">
        <f>IF(N1064="základní",J1064,0)</f>
        <v>0</v>
      </c>
      <c r="BF1064" s="198">
        <f>IF(N1064="snížená",J1064,0)</f>
        <v>0</v>
      </c>
      <c r="BG1064" s="198">
        <f>IF(N1064="zákl. přenesená",J1064,0)</f>
        <v>0</v>
      </c>
      <c r="BH1064" s="198">
        <f>IF(N1064="sníž. přenesená",J1064,0)</f>
        <v>0</v>
      </c>
      <c r="BI1064" s="198">
        <f>IF(N1064="nulová",J1064,0)</f>
        <v>0</v>
      </c>
      <c r="BJ1064" s="23" t="s">
        <v>75</v>
      </c>
      <c r="BK1064" s="198">
        <f>ROUND(I1064*H1064,2)</f>
        <v>0</v>
      </c>
      <c r="BL1064" s="23" t="s">
        <v>244</v>
      </c>
      <c r="BM1064" s="23" t="s">
        <v>1848</v>
      </c>
    </row>
    <row r="1065" spans="2:65" s="11" customFormat="1">
      <c r="B1065" s="199"/>
      <c r="C1065" s="200"/>
      <c r="D1065" s="201" t="s">
        <v>158</v>
      </c>
      <c r="E1065" s="202" t="s">
        <v>21</v>
      </c>
      <c r="F1065" s="203" t="s">
        <v>1849</v>
      </c>
      <c r="G1065" s="200"/>
      <c r="H1065" s="204" t="s">
        <v>21</v>
      </c>
      <c r="I1065" s="205"/>
      <c r="J1065" s="200"/>
      <c r="K1065" s="200"/>
      <c r="L1065" s="206"/>
      <c r="M1065" s="207"/>
      <c r="N1065" s="208"/>
      <c r="O1065" s="208"/>
      <c r="P1065" s="208"/>
      <c r="Q1065" s="208"/>
      <c r="R1065" s="208"/>
      <c r="S1065" s="208"/>
      <c r="T1065" s="209"/>
      <c r="AT1065" s="210" t="s">
        <v>158</v>
      </c>
      <c r="AU1065" s="210" t="s">
        <v>82</v>
      </c>
      <c r="AV1065" s="11" t="s">
        <v>75</v>
      </c>
      <c r="AW1065" s="11" t="s">
        <v>34</v>
      </c>
      <c r="AX1065" s="11" t="s">
        <v>70</v>
      </c>
      <c r="AY1065" s="210" t="s">
        <v>149</v>
      </c>
    </row>
    <row r="1066" spans="2:65" s="12" customFormat="1">
      <c r="B1066" s="211"/>
      <c r="C1066" s="212"/>
      <c r="D1066" s="201" t="s">
        <v>158</v>
      </c>
      <c r="E1066" s="213" t="s">
        <v>21</v>
      </c>
      <c r="F1066" s="214" t="s">
        <v>1850</v>
      </c>
      <c r="G1066" s="212"/>
      <c r="H1066" s="215">
        <v>368.81700000000001</v>
      </c>
      <c r="I1066" s="216"/>
      <c r="J1066" s="212"/>
      <c r="K1066" s="212"/>
      <c r="L1066" s="217"/>
      <c r="M1066" s="218"/>
      <c r="N1066" s="219"/>
      <c r="O1066" s="219"/>
      <c r="P1066" s="219"/>
      <c r="Q1066" s="219"/>
      <c r="R1066" s="219"/>
      <c r="S1066" s="219"/>
      <c r="T1066" s="220"/>
      <c r="AT1066" s="221" t="s">
        <v>158</v>
      </c>
      <c r="AU1066" s="221" t="s">
        <v>82</v>
      </c>
      <c r="AV1066" s="12" t="s">
        <v>82</v>
      </c>
      <c r="AW1066" s="12" t="s">
        <v>34</v>
      </c>
      <c r="AX1066" s="12" t="s">
        <v>70</v>
      </c>
      <c r="AY1066" s="221" t="s">
        <v>149</v>
      </c>
    </row>
    <row r="1067" spans="2:65" s="13" customFormat="1">
      <c r="B1067" s="222"/>
      <c r="C1067" s="223"/>
      <c r="D1067" s="224" t="s">
        <v>158</v>
      </c>
      <c r="E1067" s="225" t="s">
        <v>21</v>
      </c>
      <c r="F1067" s="226" t="s">
        <v>161</v>
      </c>
      <c r="G1067" s="223"/>
      <c r="H1067" s="227">
        <v>368.81700000000001</v>
      </c>
      <c r="I1067" s="228"/>
      <c r="J1067" s="223"/>
      <c r="K1067" s="223"/>
      <c r="L1067" s="229"/>
      <c r="M1067" s="230"/>
      <c r="N1067" s="231"/>
      <c r="O1067" s="231"/>
      <c r="P1067" s="231"/>
      <c r="Q1067" s="231"/>
      <c r="R1067" s="231"/>
      <c r="S1067" s="231"/>
      <c r="T1067" s="232"/>
      <c r="AT1067" s="233" t="s">
        <v>158</v>
      </c>
      <c r="AU1067" s="233" t="s">
        <v>82</v>
      </c>
      <c r="AV1067" s="13" t="s">
        <v>156</v>
      </c>
      <c r="AW1067" s="13" t="s">
        <v>34</v>
      </c>
      <c r="AX1067" s="13" t="s">
        <v>75</v>
      </c>
      <c r="AY1067" s="233" t="s">
        <v>149</v>
      </c>
    </row>
    <row r="1068" spans="2:65" s="1" customFormat="1" ht="31.5" customHeight="1">
      <c r="B1068" s="40"/>
      <c r="C1068" s="187" t="s">
        <v>1851</v>
      </c>
      <c r="D1068" s="187" t="s">
        <v>151</v>
      </c>
      <c r="E1068" s="188" t="s">
        <v>1852</v>
      </c>
      <c r="F1068" s="189" t="s">
        <v>1853</v>
      </c>
      <c r="G1068" s="190" t="s">
        <v>720</v>
      </c>
      <c r="H1068" s="252"/>
      <c r="I1068" s="192"/>
      <c r="J1068" s="193">
        <f>ROUND(I1068*H1068,2)</f>
        <v>0</v>
      </c>
      <c r="K1068" s="189" t="s">
        <v>155</v>
      </c>
      <c r="L1068" s="60"/>
      <c r="M1068" s="194" t="s">
        <v>21</v>
      </c>
      <c r="N1068" s="195" t="s">
        <v>41</v>
      </c>
      <c r="O1068" s="41"/>
      <c r="P1068" s="196">
        <f>O1068*H1068</f>
        <v>0</v>
      </c>
      <c r="Q1068" s="196">
        <v>0</v>
      </c>
      <c r="R1068" s="196">
        <f>Q1068*H1068</f>
        <v>0</v>
      </c>
      <c r="S1068" s="196">
        <v>0</v>
      </c>
      <c r="T1068" s="197">
        <f>S1068*H1068</f>
        <v>0</v>
      </c>
      <c r="AR1068" s="23" t="s">
        <v>244</v>
      </c>
      <c r="AT1068" s="23" t="s">
        <v>151</v>
      </c>
      <c r="AU1068" s="23" t="s">
        <v>82</v>
      </c>
      <c r="AY1068" s="23" t="s">
        <v>149</v>
      </c>
      <c r="BE1068" s="198">
        <f>IF(N1068="základní",J1068,0)</f>
        <v>0</v>
      </c>
      <c r="BF1068" s="198">
        <f>IF(N1068="snížená",J1068,0)</f>
        <v>0</v>
      </c>
      <c r="BG1068" s="198">
        <f>IF(N1068="zákl. přenesená",J1068,0)</f>
        <v>0</v>
      </c>
      <c r="BH1068" s="198">
        <f>IF(N1068="sníž. přenesená",J1068,0)</f>
        <v>0</v>
      </c>
      <c r="BI1068" s="198">
        <f>IF(N1068="nulová",J1068,0)</f>
        <v>0</v>
      </c>
      <c r="BJ1068" s="23" t="s">
        <v>75</v>
      </c>
      <c r="BK1068" s="198">
        <f>ROUND(I1068*H1068,2)</f>
        <v>0</v>
      </c>
      <c r="BL1068" s="23" t="s">
        <v>244</v>
      </c>
      <c r="BM1068" s="23" t="s">
        <v>1854</v>
      </c>
    </row>
    <row r="1069" spans="2:65" s="10" customFormat="1" ht="29.85" customHeight="1">
      <c r="B1069" s="170"/>
      <c r="C1069" s="171"/>
      <c r="D1069" s="184" t="s">
        <v>69</v>
      </c>
      <c r="E1069" s="185" t="s">
        <v>1855</v>
      </c>
      <c r="F1069" s="185" t="s">
        <v>1856</v>
      </c>
      <c r="G1069" s="171"/>
      <c r="H1069" s="171"/>
      <c r="I1069" s="174"/>
      <c r="J1069" s="186">
        <f>BK1069</f>
        <v>0</v>
      </c>
      <c r="K1069" s="171"/>
      <c r="L1069" s="176"/>
      <c r="M1069" s="177"/>
      <c r="N1069" s="178"/>
      <c r="O1069" s="178"/>
      <c r="P1069" s="179">
        <f>SUM(P1070:P1171)</f>
        <v>0</v>
      </c>
      <c r="Q1069" s="178"/>
      <c r="R1069" s="179">
        <f>SUM(R1070:R1171)</f>
        <v>3.6356804900000004</v>
      </c>
      <c r="S1069" s="178"/>
      <c r="T1069" s="180">
        <f>SUM(T1070:T1171)</f>
        <v>0</v>
      </c>
      <c r="AR1069" s="181" t="s">
        <v>82</v>
      </c>
      <c r="AT1069" s="182" t="s">
        <v>69</v>
      </c>
      <c r="AU1069" s="182" t="s">
        <v>75</v>
      </c>
      <c r="AY1069" s="181" t="s">
        <v>149</v>
      </c>
      <c r="BK1069" s="183">
        <f>SUM(BK1070:BK1171)</f>
        <v>0</v>
      </c>
    </row>
    <row r="1070" spans="2:65" s="1" customFormat="1" ht="31.5" customHeight="1">
      <c r="B1070" s="40"/>
      <c r="C1070" s="187" t="s">
        <v>1857</v>
      </c>
      <c r="D1070" s="187" t="s">
        <v>151</v>
      </c>
      <c r="E1070" s="188" t="s">
        <v>1858</v>
      </c>
      <c r="F1070" s="189" t="s">
        <v>1859</v>
      </c>
      <c r="G1070" s="190" t="s">
        <v>253</v>
      </c>
      <c r="H1070" s="191">
        <v>96.537999999999997</v>
      </c>
      <c r="I1070" s="192"/>
      <c r="J1070" s="193">
        <f>ROUND(I1070*H1070,2)</f>
        <v>0</v>
      </c>
      <c r="K1070" s="189" t="s">
        <v>155</v>
      </c>
      <c r="L1070" s="60"/>
      <c r="M1070" s="194" t="s">
        <v>21</v>
      </c>
      <c r="N1070" s="195" t="s">
        <v>41</v>
      </c>
      <c r="O1070" s="41"/>
      <c r="P1070" s="196">
        <f>O1070*H1070</f>
        <v>0</v>
      </c>
      <c r="Q1070" s="196">
        <v>0</v>
      </c>
      <c r="R1070" s="196">
        <f>Q1070*H1070</f>
        <v>0</v>
      </c>
      <c r="S1070" s="196">
        <v>0</v>
      </c>
      <c r="T1070" s="197">
        <f>S1070*H1070</f>
        <v>0</v>
      </c>
      <c r="AR1070" s="23" t="s">
        <v>244</v>
      </c>
      <c r="AT1070" s="23" t="s">
        <v>151</v>
      </c>
      <c r="AU1070" s="23" t="s">
        <v>82</v>
      </c>
      <c r="AY1070" s="23" t="s">
        <v>149</v>
      </c>
      <c r="BE1070" s="198">
        <f>IF(N1070="základní",J1070,0)</f>
        <v>0</v>
      </c>
      <c r="BF1070" s="198">
        <f>IF(N1070="snížená",J1070,0)</f>
        <v>0</v>
      </c>
      <c r="BG1070" s="198">
        <f>IF(N1070="zákl. přenesená",J1070,0)</f>
        <v>0</v>
      </c>
      <c r="BH1070" s="198">
        <f>IF(N1070="sníž. přenesená",J1070,0)</f>
        <v>0</v>
      </c>
      <c r="BI1070" s="198">
        <f>IF(N1070="nulová",J1070,0)</f>
        <v>0</v>
      </c>
      <c r="BJ1070" s="23" t="s">
        <v>75</v>
      </c>
      <c r="BK1070" s="198">
        <f>ROUND(I1070*H1070,2)</f>
        <v>0</v>
      </c>
      <c r="BL1070" s="23" t="s">
        <v>244</v>
      </c>
      <c r="BM1070" s="23" t="s">
        <v>1860</v>
      </c>
    </row>
    <row r="1071" spans="2:65" s="11" customFormat="1">
      <c r="B1071" s="199"/>
      <c r="C1071" s="200"/>
      <c r="D1071" s="201" t="s">
        <v>158</v>
      </c>
      <c r="E1071" s="202" t="s">
        <v>21</v>
      </c>
      <c r="F1071" s="203" t="s">
        <v>1861</v>
      </c>
      <c r="G1071" s="200"/>
      <c r="H1071" s="204" t="s">
        <v>21</v>
      </c>
      <c r="I1071" s="205"/>
      <c r="J1071" s="200"/>
      <c r="K1071" s="200"/>
      <c r="L1071" s="206"/>
      <c r="M1071" s="207"/>
      <c r="N1071" s="208"/>
      <c r="O1071" s="208"/>
      <c r="P1071" s="208"/>
      <c r="Q1071" s="208"/>
      <c r="R1071" s="208"/>
      <c r="S1071" s="208"/>
      <c r="T1071" s="209"/>
      <c r="AT1071" s="210" t="s">
        <v>158</v>
      </c>
      <c r="AU1071" s="210" t="s">
        <v>82</v>
      </c>
      <c r="AV1071" s="11" t="s">
        <v>75</v>
      </c>
      <c r="AW1071" s="11" t="s">
        <v>34</v>
      </c>
      <c r="AX1071" s="11" t="s">
        <v>70</v>
      </c>
      <c r="AY1071" s="210" t="s">
        <v>149</v>
      </c>
    </row>
    <row r="1072" spans="2:65" s="12" customFormat="1">
      <c r="B1072" s="211"/>
      <c r="C1072" s="212"/>
      <c r="D1072" s="201" t="s">
        <v>158</v>
      </c>
      <c r="E1072" s="213" t="s">
        <v>21</v>
      </c>
      <c r="F1072" s="214" t="s">
        <v>1862</v>
      </c>
      <c r="G1072" s="212"/>
      <c r="H1072" s="215">
        <v>55.8</v>
      </c>
      <c r="I1072" s="216"/>
      <c r="J1072" s="212"/>
      <c r="K1072" s="212"/>
      <c r="L1072" s="217"/>
      <c r="M1072" s="218"/>
      <c r="N1072" s="219"/>
      <c r="O1072" s="219"/>
      <c r="P1072" s="219"/>
      <c r="Q1072" s="219"/>
      <c r="R1072" s="219"/>
      <c r="S1072" s="219"/>
      <c r="T1072" s="220"/>
      <c r="AT1072" s="221" t="s">
        <v>158</v>
      </c>
      <c r="AU1072" s="221" t="s">
        <v>82</v>
      </c>
      <c r="AV1072" s="12" t="s">
        <v>82</v>
      </c>
      <c r="AW1072" s="12" t="s">
        <v>34</v>
      </c>
      <c r="AX1072" s="12" t="s">
        <v>70</v>
      </c>
      <c r="AY1072" s="221" t="s">
        <v>149</v>
      </c>
    </row>
    <row r="1073" spans="2:65" s="12" customFormat="1">
      <c r="B1073" s="211"/>
      <c r="C1073" s="212"/>
      <c r="D1073" s="201" t="s">
        <v>158</v>
      </c>
      <c r="E1073" s="213" t="s">
        <v>21</v>
      </c>
      <c r="F1073" s="214" t="s">
        <v>1863</v>
      </c>
      <c r="G1073" s="212"/>
      <c r="H1073" s="215">
        <v>7.4160000000000004</v>
      </c>
      <c r="I1073" s="216"/>
      <c r="J1073" s="212"/>
      <c r="K1073" s="212"/>
      <c r="L1073" s="217"/>
      <c r="M1073" s="218"/>
      <c r="N1073" s="219"/>
      <c r="O1073" s="219"/>
      <c r="P1073" s="219"/>
      <c r="Q1073" s="219"/>
      <c r="R1073" s="219"/>
      <c r="S1073" s="219"/>
      <c r="T1073" s="220"/>
      <c r="AT1073" s="221" t="s">
        <v>158</v>
      </c>
      <c r="AU1073" s="221" t="s">
        <v>82</v>
      </c>
      <c r="AV1073" s="12" t="s">
        <v>82</v>
      </c>
      <c r="AW1073" s="12" t="s">
        <v>34</v>
      </c>
      <c r="AX1073" s="12" t="s">
        <v>70</v>
      </c>
      <c r="AY1073" s="221" t="s">
        <v>149</v>
      </c>
    </row>
    <row r="1074" spans="2:65" s="12" customFormat="1">
      <c r="B1074" s="211"/>
      <c r="C1074" s="212"/>
      <c r="D1074" s="201" t="s">
        <v>158</v>
      </c>
      <c r="E1074" s="213" t="s">
        <v>21</v>
      </c>
      <c r="F1074" s="214" t="s">
        <v>1864</v>
      </c>
      <c r="G1074" s="212"/>
      <c r="H1074" s="215">
        <v>5.2130000000000001</v>
      </c>
      <c r="I1074" s="216"/>
      <c r="J1074" s="212"/>
      <c r="K1074" s="212"/>
      <c r="L1074" s="217"/>
      <c r="M1074" s="218"/>
      <c r="N1074" s="219"/>
      <c r="O1074" s="219"/>
      <c r="P1074" s="219"/>
      <c r="Q1074" s="219"/>
      <c r="R1074" s="219"/>
      <c r="S1074" s="219"/>
      <c r="T1074" s="220"/>
      <c r="AT1074" s="221" t="s">
        <v>158</v>
      </c>
      <c r="AU1074" s="221" t="s">
        <v>82</v>
      </c>
      <c r="AV1074" s="12" t="s">
        <v>82</v>
      </c>
      <c r="AW1074" s="12" t="s">
        <v>34</v>
      </c>
      <c r="AX1074" s="12" t="s">
        <v>70</v>
      </c>
      <c r="AY1074" s="221" t="s">
        <v>149</v>
      </c>
    </row>
    <row r="1075" spans="2:65" s="12" customFormat="1">
      <c r="B1075" s="211"/>
      <c r="C1075" s="212"/>
      <c r="D1075" s="201" t="s">
        <v>158</v>
      </c>
      <c r="E1075" s="213" t="s">
        <v>21</v>
      </c>
      <c r="F1075" s="214" t="s">
        <v>1865</v>
      </c>
      <c r="G1075" s="212"/>
      <c r="H1075" s="215">
        <v>4.7130000000000001</v>
      </c>
      <c r="I1075" s="216"/>
      <c r="J1075" s="212"/>
      <c r="K1075" s="212"/>
      <c r="L1075" s="217"/>
      <c r="M1075" s="218"/>
      <c r="N1075" s="219"/>
      <c r="O1075" s="219"/>
      <c r="P1075" s="219"/>
      <c r="Q1075" s="219"/>
      <c r="R1075" s="219"/>
      <c r="S1075" s="219"/>
      <c r="T1075" s="220"/>
      <c r="AT1075" s="221" t="s">
        <v>158</v>
      </c>
      <c r="AU1075" s="221" t="s">
        <v>82</v>
      </c>
      <c r="AV1075" s="12" t="s">
        <v>82</v>
      </c>
      <c r="AW1075" s="12" t="s">
        <v>34</v>
      </c>
      <c r="AX1075" s="12" t="s">
        <v>70</v>
      </c>
      <c r="AY1075" s="221" t="s">
        <v>149</v>
      </c>
    </row>
    <row r="1076" spans="2:65" s="12" customFormat="1">
      <c r="B1076" s="211"/>
      <c r="C1076" s="212"/>
      <c r="D1076" s="201" t="s">
        <v>158</v>
      </c>
      <c r="E1076" s="213" t="s">
        <v>21</v>
      </c>
      <c r="F1076" s="214" t="s">
        <v>1866</v>
      </c>
      <c r="G1076" s="212"/>
      <c r="H1076" s="215">
        <v>6.7839999999999998</v>
      </c>
      <c r="I1076" s="216"/>
      <c r="J1076" s="212"/>
      <c r="K1076" s="212"/>
      <c r="L1076" s="217"/>
      <c r="M1076" s="218"/>
      <c r="N1076" s="219"/>
      <c r="O1076" s="219"/>
      <c r="P1076" s="219"/>
      <c r="Q1076" s="219"/>
      <c r="R1076" s="219"/>
      <c r="S1076" s="219"/>
      <c r="T1076" s="220"/>
      <c r="AT1076" s="221" t="s">
        <v>158</v>
      </c>
      <c r="AU1076" s="221" t="s">
        <v>82</v>
      </c>
      <c r="AV1076" s="12" t="s">
        <v>82</v>
      </c>
      <c r="AW1076" s="12" t="s">
        <v>34</v>
      </c>
      <c r="AX1076" s="12" t="s">
        <v>70</v>
      </c>
      <c r="AY1076" s="221" t="s">
        <v>149</v>
      </c>
    </row>
    <row r="1077" spans="2:65" s="12" customFormat="1">
      <c r="B1077" s="211"/>
      <c r="C1077" s="212"/>
      <c r="D1077" s="201" t="s">
        <v>158</v>
      </c>
      <c r="E1077" s="213" t="s">
        <v>21</v>
      </c>
      <c r="F1077" s="214" t="s">
        <v>1867</v>
      </c>
      <c r="G1077" s="212"/>
      <c r="H1077" s="215">
        <v>5.1429999999999998</v>
      </c>
      <c r="I1077" s="216"/>
      <c r="J1077" s="212"/>
      <c r="K1077" s="212"/>
      <c r="L1077" s="217"/>
      <c r="M1077" s="218"/>
      <c r="N1077" s="219"/>
      <c r="O1077" s="219"/>
      <c r="P1077" s="219"/>
      <c r="Q1077" s="219"/>
      <c r="R1077" s="219"/>
      <c r="S1077" s="219"/>
      <c r="T1077" s="220"/>
      <c r="AT1077" s="221" t="s">
        <v>158</v>
      </c>
      <c r="AU1077" s="221" t="s">
        <v>82</v>
      </c>
      <c r="AV1077" s="12" t="s">
        <v>82</v>
      </c>
      <c r="AW1077" s="12" t="s">
        <v>34</v>
      </c>
      <c r="AX1077" s="12" t="s">
        <v>70</v>
      </c>
      <c r="AY1077" s="221" t="s">
        <v>149</v>
      </c>
    </row>
    <row r="1078" spans="2:65" s="12" customFormat="1">
      <c r="B1078" s="211"/>
      <c r="C1078" s="212"/>
      <c r="D1078" s="201" t="s">
        <v>158</v>
      </c>
      <c r="E1078" s="213" t="s">
        <v>21</v>
      </c>
      <c r="F1078" s="214" t="s">
        <v>1868</v>
      </c>
      <c r="G1078" s="212"/>
      <c r="H1078" s="215">
        <v>2.1179999999999999</v>
      </c>
      <c r="I1078" s="216"/>
      <c r="J1078" s="212"/>
      <c r="K1078" s="212"/>
      <c r="L1078" s="217"/>
      <c r="M1078" s="218"/>
      <c r="N1078" s="219"/>
      <c r="O1078" s="219"/>
      <c r="P1078" s="219"/>
      <c r="Q1078" s="219"/>
      <c r="R1078" s="219"/>
      <c r="S1078" s="219"/>
      <c r="T1078" s="220"/>
      <c r="AT1078" s="221" t="s">
        <v>158</v>
      </c>
      <c r="AU1078" s="221" t="s">
        <v>82</v>
      </c>
      <c r="AV1078" s="12" t="s">
        <v>82</v>
      </c>
      <c r="AW1078" s="12" t="s">
        <v>34</v>
      </c>
      <c r="AX1078" s="12" t="s">
        <v>70</v>
      </c>
      <c r="AY1078" s="221" t="s">
        <v>149</v>
      </c>
    </row>
    <row r="1079" spans="2:65" s="12" customFormat="1">
      <c r="B1079" s="211"/>
      <c r="C1079" s="212"/>
      <c r="D1079" s="201" t="s">
        <v>158</v>
      </c>
      <c r="E1079" s="213" t="s">
        <v>21</v>
      </c>
      <c r="F1079" s="214" t="s">
        <v>1869</v>
      </c>
      <c r="G1079" s="212"/>
      <c r="H1079" s="215">
        <v>4.2080000000000002</v>
      </c>
      <c r="I1079" s="216"/>
      <c r="J1079" s="212"/>
      <c r="K1079" s="212"/>
      <c r="L1079" s="217"/>
      <c r="M1079" s="218"/>
      <c r="N1079" s="219"/>
      <c r="O1079" s="219"/>
      <c r="P1079" s="219"/>
      <c r="Q1079" s="219"/>
      <c r="R1079" s="219"/>
      <c r="S1079" s="219"/>
      <c r="T1079" s="220"/>
      <c r="AT1079" s="221" t="s">
        <v>158</v>
      </c>
      <c r="AU1079" s="221" t="s">
        <v>82</v>
      </c>
      <c r="AV1079" s="12" t="s">
        <v>82</v>
      </c>
      <c r="AW1079" s="12" t="s">
        <v>34</v>
      </c>
      <c r="AX1079" s="12" t="s">
        <v>70</v>
      </c>
      <c r="AY1079" s="221" t="s">
        <v>149</v>
      </c>
    </row>
    <row r="1080" spans="2:65" s="12" customFormat="1">
      <c r="B1080" s="211"/>
      <c r="C1080" s="212"/>
      <c r="D1080" s="201" t="s">
        <v>158</v>
      </c>
      <c r="E1080" s="213" t="s">
        <v>21</v>
      </c>
      <c r="F1080" s="214" t="s">
        <v>1870</v>
      </c>
      <c r="G1080" s="212"/>
      <c r="H1080" s="215">
        <v>5.1429999999999998</v>
      </c>
      <c r="I1080" s="216"/>
      <c r="J1080" s="212"/>
      <c r="K1080" s="212"/>
      <c r="L1080" s="217"/>
      <c r="M1080" s="218"/>
      <c r="N1080" s="219"/>
      <c r="O1080" s="219"/>
      <c r="P1080" s="219"/>
      <c r="Q1080" s="219"/>
      <c r="R1080" s="219"/>
      <c r="S1080" s="219"/>
      <c r="T1080" s="220"/>
      <c r="AT1080" s="221" t="s">
        <v>158</v>
      </c>
      <c r="AU1080" s="221" t="s">
        <v>82</v>
      </c>
      <c r="AV1080" s="12" t="s">
        <v>82</v>
      </c>
      <c r="AW1080" s="12" t="s">
        <v>34</v>
      </c>
      <c r="AX1080" s="12" t="s">
        <v>70</v>
      </c>
      <c r="AY1080" s="221" t="s">
        <v>149</v>
      </c>
    </row>
    <row r="1081" spans="2:65" s="13" customFormat="1">
      <c r="B1081" s="222"/>
      <c r="C1081" s="223"/>
      <c r="D1081" s="224" t="s">
        <v>158</v>
      </c>
      <c r="E1081" s="225" t="s">
        <v>21</v>
      </c>
      <c r="F1081" s="226" t="s">
        <v>161</v>
      </c>
      <c r="G1081" s="223"/>
      <c r="H1081" s="227">
        <v>96.537999999999997</v>
      </c>
      <c r="I1081" s="228"/>
      <c r="J1081" s="223"/>
      <c r="K1081" s="223"/>
      <c r="L1081" s="229"/>
      <c r="M1081" s="230"/>
      <c r="N1081" s="231"/>
      <c r="O1081" s="231"/>
      <c r="P1081" s="231"/>
      <c r="Q1081" s="231"/>
      <c r="R1081" s="231"/>
      <c r="S1081" s="231"/>
      <c r="T1081" s="232"/>
      <c r="AT1081" s="233" t="s">
        <v>158</v>
      </c>
      <c r="AU1081" s="233" t="s">
        <v>82</v>
      </c>
      <c r="AV1081" s="13" t="s">
        <v>156</v>
      </c>
      <c r="AW1081" s="13" t="s">
        <v>34</v>
      </c>
      <c r="AX1081" s="13" t="s">
        <v>75</v>
      </c>
      <c r="AY1081" s="233" t="s">
        <v>149</v>
      </c>
    </row>
    <row r="1082" spans="2:65" s="1" customFormat="1" ht="22.5" customHeight="1">
      <c r="B1082" s="40"/>
      <c r="C1082" s="237" t="s">
        <v>1871</v>
      </c>
      <c r="D1082" s="237" t="s">
        <v>245</v>
      </c>
      <c r="E1082" s="238" t="s">
        <v>1872</v>
      </c>
      <c r="F1082" s="239" t="s">
        <v>1873</v>
      </c>
      <c r="G1082" s="240" t="s">
        <v>253</v>
      </c>
      <c r="H1082" s="241">
        <v>106.18899999999999</v>
      </c>
      <c r="I1082" s="242"/>
      <c r="J1082" s="243">
        <f>ROUND(I1082*H1082,2)</f>
        <v>0</v>
      </c>
      <c r="K1082" s="239" t="s">
        <v>155</v>
      </c>
      <c r="L1082" s="244"/>
      <c r="M1082" s="245" t="s">
        <v>21</v>
      </c>
      <c r="N1082" s="246" t="s">
        <v>41</v>
      </c>
      <c r="O1082" s="41"/>
      <c r="P1082" s="196">
        <f>O1082*H1082</f>
        <v>0</v>
      </c>
      <c r="Q1082" s="196">
        <v>9.3100000000000006E-3</v>
      </c>
      <c r="R1082" s="196">
        <f>Q1082*H1082</f>
        <v>0.98861958999999999</v>
      </c>
      <c r="S1082" s="196">
        <v>0</v>
      </c>
      <c r="T1082" s="197">
        <f>S1082*H1082</f>
        <v>0</v>
      </c>
      <c r="AR1082" s="23" t="s">
        <v>361</v>
      </c>
      <c r="AT1082" s="23" t="s">
        <v>245</v>
      </c>
      <c r="AU1082" s="23" t="s">
        <v>82</v>
      </c>
      <c r="AY1082" s="23" t="s">
        <v>149</v>
      </c>
      <c r="BE1082" s="198">
        <f>IF(N1082="základní",J1082,0)</f>
        <v>0</v>
      </c>
      <c r="BF1082" s="198">
        <f>IF(N1082="snížená",J1082,0)</f>
        <v>0</v>
      </c>
      <c r="BG1082" s="198">
        <f>IF(N1082="zákl. přenesená",J1082,0)</f>
        <v>0</v>
      </c>
      <c r="BH1082" s="198">
        <f>IF(N1082="sníž. přenesená",J1082,0)</f>
        <v>0</v>
      </c>
      <c r="BI1082" s="198">
        <f>IF(N1082="nulová",J1082,0)</f>
        <v>0</v>
      </c>
      <c r="BJ1082" s="23" t="s">
        <v>75</v>
      </c>
      <c r="BK1082" s="198">
        <f>ROUND(I1082*H1082,2)</f>
        <v>0</v>
      </c>
      <c r="BL1082" s="23" t="s">
        <v>244</v>
      </c>
      <c r="BM1082" s="23" t="s">
        <v>1874</v>
      </c>
    </row>
    <row r="1083" spans="2:65" s="11" customFormat="1">
      <c r="B1083" s="199"/>
      <c r="C1083" s="200"/>
      <c r="D1083" s="201" t="s">
        <v>158</v>
      </c>
      <c r="E1083" s="202" t="s">
        <v>21</v>
      </c>
      <c r="F1083" s="203" t="s">
        <v>1703</v>
      </c>
      <c r="G1083" s="200"/>
      <c r="H1083" s="204" t="s">
        <v>21</v>
      </c>
      <c r="I1083" s="205"/>
      <c r="J1083" s="200"/>
      <c r="K1083" s="200"/>
      <c r="L1083" s="206"/>
      <c r="M1083" s="207"/>
      <c r="N1083" s="208"/>
      <c r="O1083" s="208"/>
      <c r="P1083" s="208"/>
      <c r="Q1083" s="208"/>
      <c r="R1083" s="208"/>
      <c r="S1083" s="208"/>
      <c r="T1083" s="209"/>
      <c r="AT1083" s="210" t="s">
        <v>158</v>
      </c>
      <c r="AU1083" s="210" t="s">
        <v>82</v>
      </c>
      <c r="AV1083" s="11" t="s">
        <v>75</v>
      </c>
      <c r="AW1083" s="11" t="s">
        <v>34</v>
      </c>
      <c r="AX1083" s="11" t="s">
        <v>70</v>
      </c>
      <c r="AY1083" s="210" t="s">
        <v>149</v>
      </c>
    </row>
    <row r="1084" spans="2:65" s="11" customFormat="1">
      <c r="B1084" s="199"/>
      <c r="C1084" s="200"/>
      <c r="D1084" s="201" t="s">
        <v>158</v>
      </c>
      <c r="E1084" s="202" t="s">
        <v>21</v>
      </c>
      <c r="F1084" s="203" t="s">
        <v>1875</v>
      </c>
      <c r="G1084" s="200"/>
      <c r="H1084" s="204" t="s">
        <v>21</v>
      </c>
      <c r="I1084" s="205"/>
      <c r="J1084" s="200"/>
      <c r="K1084" s="200"/>
      <c r="L1084" s="206"/>
      <c r="M1084" s="207"/>
      <c r="N1084" s="208"/>
      <c r="O1084" s="208"/>
      <c r="P1084" s="208"/>
      <c r="Q1084" s="208"/>
      <c r="R1084" s="208"/>
      <c r="S1084" s="208"/>
      <c r="T1084" s="209"/>
      <c r="AT1084" s="210" t="s">
        <v>158</v>
      </c>
      <c r="AU1084" s="210" t="s">
        <v>82</v>
      </c>
      <c r="AV1084" s="11" t="s">
        <v>75</v>
      </c>
      <c r="AW1084" s="11" t="s">
        <v>34</v>
      </c>
      <c r="AX1084" s="11" t="s">
        <v>70</v>
      </c>
      <c r="AY1084" s="210" t="s">
        <v>149</v>
      </c>
    </row>
    <row r="1085" spans="2:65" s="12" customFormat="1">
      <c r="B1085" s="211"/>
      <c r="C1085" s="212"/>
      <c r="D1085" s="201" t="s">
        <v>158</v>
      </c>
      <c r="E1085" s="213" t="s">
        <v>21</v>
      </c>
      <c r="F1085" s="214" t="s">
        <v>1876</v>
      </c>
      <c r="G1085" s="212"/>
      <c r="H1085" s="215">
        <v>61.38</v>
      </c>
      <c r="I1085" s="216"/>
      <c r="J1085" s="212"/>
      <c r="K1085" s="212"/>
      <c r="L1085" s="217"/>
      <c r="M1085" s="218"/>
      <c r="N1085" s="219"/>
      <c r="O1085" s="219"/>
      <c r="P1085" s="219"/>
      <c r="Q1085" s="219"/>
      <c r="R1085" s="219"/>
      <c r="S1085" s="219"/>
      <c r="T1085" s="220"/>
      <c r="AT1085" s="221" t="s">
        <v>158</v>
      </c>
      <c r="AU1085" s="221" t="s">
        <v>82</v>
      </c>
      <c r="AV1085" s="12" t="s">
        <v>82</v>
      </c>
      <c r="AW1085" s="12" t="s">
        <v>34</v>
      </c>
      <c r="AX1085" s="12" t="s">
        <v>70</v>
      </c>
      <c r="AY1085" s="221" t="s">
        <v>149</v>
      </c>
    </row>
    <row r="1086" spans="2:65" s="12" customFormat="1">
      <c r="B1086" s="211"/>
      <c r="C1086" s="212"/>
      <c r="D1086" s="201" t="s">
        <v>158</v>
      </c>
      <c r="E1086" s="213" t="s">
        <v>21</v>
      </c>
      <c r="F1086" s="214" t="s">
        <v>1877</v>
      </c>
      <c r="G1086" s="212"/>
      <c r="H1086" s="215">
        <v>8.1579999999999995</v>
      </c>
      <c r="I1086" s="216"/>
      <c r="J1086" s="212"/>
      <c r="K1086" s="212"/>
      <c r="L1086" s="217"/>
      <c r="M1086" s="218"/>
      <c r="N1086" s="219"/>
      <c r="O1086" s="219"/>
      <c r="P1086" s="219"/>
      <c r="Q1086" s="219"/>
      <c r="R1086" s="219"/>
      <c r="S1086" s="219"/>
      <c r="T1086" s="220"/>
      <c r="AT1086" s="221" t="s">
        <v>158</v>
      </c>
      <c r="AU1086" s="221" t="s">
        <v>82</v>
      </c>
      <c r="AV1086" s="12" t="s">
        <v>82</v>
      </c>
      <c r="AW1086" s="12" t="s">
        <v>34</v>
      </c>
      <c r="AX1086" s="12" t="s">
        <v>70</v>
      </c>
      <c r="AY1086" s="221" t="s">
        <v>149</v>
      </c>
    </row>
    <row r="1087" spans="2:65" s="12" customFormat="1">
      <c r="B1087" s="211"/>
      <c r="C1087" s="212"/>
      <c r="D1087" s="201" t="s">
        <v>158</v>
      </c>
      <c r="E1087" s="213" t="s">
        <v>21</v>
      </c>
      <c r="F1087" s="214" t="s">
        <v>1878</v>
      </c>
      <c r="G1087" s="212"/>
      <c r="H1087" s="215">
        <v>5.734</v>
      </c>
      <c r="I1087" s="216"/>
      <c r="J1087" s="212"/>
      <c r="K1087" s="212"/>
      <c r="L1087" s="217"/>
      <c r="M1087" s="218"/>
      <c r="N1087" s="219"/>
      <c r="O1087" s="219"/>
      <c r="P1087" s="219"/>
      <c r="Q1087" s="219"/>
      <c r="R1087" s="219"/>
      <c r="S1087" s="219"/>
      <c r="T1087" s="220"/>
      <c r="AT1087" s="221" t="s">
        <v>158</v>
      </c>
      <c r="AU1087" s="221" t="s">
        <v>82</v>
      </c>
      <c r="AV1087" s="12" t="s">
        <v>82</v>
      </c>
      <c r="AW1087" s="12" t="s">
        <v>34</v>
      </c>
      <c r="AX1087" s="12" t="s">
        <v>70</v>
      </c>
      <c r="AY1087" s="221" t="s">
        <v>149</v>
      </c>
    </row>
    <row r="1088" spans="2:65" s="12" customFormat="1">
      <c r="B1088" s="211"/>
      <c r="C1088" s="212"/>
      <c r="D1088" s="201" t="s">
        <v>158</v>
      </c>
      <c r="E1088" s="213" t="s">
        <v>21</v>
      </c>
      <c r="F1088" s="214" t="s">
        <v>1879</v>
      </c>
      <c r="G1088" s="212"/>
      <c r="H1088" s="215">
        <v>5.1840000000000002</v>
      </c>
      <c r="I1088" s="216"/>
      <c r="J1088" s="212"/>
      <c r="K1088" s="212"/>
      <c r="L1088" s="217"/>
      <c r="M1088" s="218"/>
      <c r="N1088" s="219"/>
      <c r="O1088" s="219"/>
      <c r="P1088" s="219"/>
      <c r="Q1088" s="219"/>
      <c r="R1088" s="219"/>
      <c r="S1088" s="219"/>
      <c r="T1088" s="220"/>
      <c r="AT1088" s="221" t="s">
        <v>158</v>
      </c>
      <c r="AU1088" s="221" t="s">
        <v>82</v>
      </c>
      <c r="AV1088" s="12" t="s">
        <v>82</v>
      </c>
      <c r="AW1088" s="12" t="s">
        <v>34</v>
      </c>
      <c r="AX1088" s="12" t="s">
        <v>70</v>
      </c>
      <c r="AY1088" s="221" t="s">
        <v>149</v>
      </c>
    </row>
    <row r="1089" spans="2:65" s="12" customFormat="1">
      <c r="B1089" s="211"/>
      <c r="C1089" s="212"/>
      <c r="D1089" s="201" t="s">
        <v>158</v>
      </c>
      <c r="E1089" s="213" t="s">
        <v>21</v>
      </c>
      <c r="F1089" s="214" t="s">
        <v>1880</v>
      </c>
      <c r="G1089" s="212"/>
      <c r="H1089" s="215">
        <v>7.4619999999999997</v>
      </c>
      <c r="I1089" s="216"/>
      <c r="J1089" s="212"/>
      <c r="K1089" s="212"/>
      <c r="L1089" s="217"/>
      <c r="M1089" s="218"/>
      <c r="N1089" s="219"/>
      <c r="O1089" s="219"/>
      <c r="P1089" s="219"/>
      <c r="Q1089" s="219"/>
      <c r="R1089" s="219"/>
      <c r="S1089" s="219"/>
      <c r="T1089" s="220"/>
      <c r="AT1089" s="221" t="s">
        <v>158</v>
      </c>
      <c r="AU1089" s="221" t="s">
        <v>82</v>
      </c>
      <c r="AV1089" s="12" t="s">
        <v>82</v>
      </c>
      <c r="AW1089" s="12" t="s">
        <v>34</v>
      </c>
      <c r="AX1089" s="12" t="s">
        <v>70</v>
      </c>
      <c r="AY1089" s="221" t="s">
        <v>149</v>
      </c>
    </row>
    <row r="1090" spans="2:65" s="12" customFormat="1">
      <c r="B1090" s="211"/>
      <c r="C1090" s="212"/>
      <c r="D1090" s="201" t="s">
        <v>158</v>
      </c>
      <c r="E1090" s="213" t="s">
        <v>21</v>
      </c>
      <c r="F1090" s="214" t="s">
        <v>1881</v>
      </c>
      <c r="G1090" s="212"/>
      <c r="H1090" s="215">
        <v>5.657</v>
      </c>
      <c r="I1090" s="216"/>
      <c r="J1090" s="212"/>
      <c r="K1090" s="212"/>
      <c r="L1090" s="217"/>
      <c r="M1090" s="218"/>
      <c r="N1090" s="219"/>
      <c r="O1090" s="219"/>
      <c r="P1090" s="219"/>
      <c r="Q1090" s="219"/>
      <c r="R1090" s="219"/>
      <c r="S1090" s="219"/>
      <c r="T1090" s="220"/>
      <c r="AT1090" s="221" t="s">
        <v>158</v>
      </c>
      <c r="AU1090" s="221" t="s">
        <v>82</v>
      </c>
      <c r="AV1090" s="12" t="s">
        <v>82</v>
      </c>
      <c r="AW1090" s="12" t="s">
        <v>34</v>
      </c>
      <c r="AX1090" s="12" t="s">
        <v>70</v>
      </c>
      <c r="AY1090" s="221" t="s">
        <v>149</v>
      </c>
    </row>
    <row r="1091" spans="2:65" s="12" customFormat="1">
      <c r="B1091" s="211"/>
      <c r="C1091" s="212"/>
      <c r="D1091" s="201" t="s">
        <v>158</v>
      </c>
      <c r="E1091" s="213" t="s">
        <v>21</v>
      </c>
      <c r="F1091" s="214" t="s">
        <v>1882</v>
      </c>
      <c r="G1091" s="212"/>
      <c r="H1091" s="215">
        <v>2.3290000000000002</v>
      </c>
      <c r="I1091" s="216"/>
      <c r="J1091" s="212"/>
      <c r="K1091" s="212"/>
      <c r="L1091" s="217"/>
      <c r="M1091" s="218"/>
      <c r="N1091" s="219"/>
      <c r="O1091" s="219"/>
      <c r="P1091" s="219"/>
      <c r="Q1091" s="219"/>
      <c r="R1091" s="219"/>
      <c r="S1091" s="219"/>
      <c r="T1091" s="220"/>
      <c r="AT1091" s="221" t="s">
        <v>158</v>
      </c>
      <c r="AU1091" s="221" t="s">
        <v>82</v>
      </c>
      <c r="AV1091" s="12" t="s">
        <v>82</v>
      </c>
      <c r="AW1091" s="12" t="s">
        <v>34</v>
      </c>
      <c r="AX1091" s="12" t="s">
        <v>70</v>
      </c>
      <c r="AY1091" s="221" t="s">
        <v>149</v>
      </c>
    </row>
    <row r="1092" spans="2:65" s="12" customFormat="1">
      <c r="B1092" s="211"/>
      <c r="C1092" s="212"/>
      <c r="D1092" s="201" t="s">
        <v>158</v>
      </c>
      <c r="E1092" s="213" t="s">
        <v>21</v>
      </c>
      <c r="F1092" s="214" t="s">
        <v>1883</v>
      </c>
      <c r="G1092" s="212"/>
      <c r="H1092" s="215">
        <v>4.6280000000000001</v>
      </c>
      <c r="I1092" s="216"/>
      <c r="J1092" s="212"/>
      <c r="K1092" s="212"/>
      <c r="L1092" s="217"/>
      <c r="M1092" s="218"/>
      <c r="N1092" s="219"/>
      <c r="O1092" s="219"/>
      <c r="P1092" s="219"/>
      <c r="Q1092" s="219"/>
      <c r="R1092" s="219"/>
      <c r="S1092" s="219"/>
      <c r="T1092" s="220"/>
      <c r="AT1092" s="221" t="s">
        <v>158</v>
      </c>
      <c r="AU1092" s="221" t="s">
        <v>82</v>
      </c>
      <c r="AV1092" s="12" t="s">
        <v>82</v>
      </c>
      <c r="AW1092" s="12" t="s">
        <v>34</v>
      </c>
      <c r="AX1092" s="12" t="s">
        <v>70</v>
      </c>
      <c r="AY1092" s="221" t="s">
        <v>149</v>
      </c>
    </row>
    <row r="1093" spans="2:65" s="12" customFormat="1">
      <c r="B1093" s="211"/>
      <c r="C1093" s="212"/>
      <c r="D1093" s="201" t="s">
        <v>158</v>
      </c>
      <c r="E1093" s="213" t="s">
        <v>21</v>
      </c>
      <c r="F1093" s="214" t="s">
        <v>1884</v>
      </c>
      <c r="G1093" s="212"/>
      <c r="H1093" s="215">
        <v>5.657</v>
      </c>
      <c r="I1093" s="216"/>
      <c r="J1093" s="212"/>
      <c r="K1093" s="212"/>
      <c r="L1093" s="217"/>
      <c r="M1093" s="218"/>
      <c r="N1093" s="219"/>
      <c r="O1093" s="219"/>
      <c r="P1093" s="219"/>
      <c r="Q1093" s="219"/>
      <c r="R1093" s="219"/>
      <c r="S1093" s="219"/>
      <c r="T1093" s="220"/>
      <c r="AT1093" s="221" t="s">
        <v>158</v>
      </c>
      <c r="AU1093" s="221" t="s">
        <v>82</v>
      </c>
      <c r="AV1093" s="12" t="s">
        <v>82</v>
      </c>
      <c r="AW1093" s="12" t="s">
        <v>34</v>
      </c>
      <c r="AX1093" s="12" t="s">
        <v>70</v>
      </c>
      <c r="AY1093" s="221" t="s">
        <v>149</v>
      </c>
    </row>
    <row r="1094" spans="2:65" s="13" customFormat="1">
      <c r="B1094" s="222"/>
      <c r="C1094" s="223"/>
      <c r="D1094" s="224" t="s">
        <v>158</v>
      </c>
      <c r="E1094" s="225" t="s">
        <v>21</v>
      </c>
      <c r="F1094" s="226" t="s">
        <v>161</v>
      </c>
      <c r="G1094" s="223"/>
      <c r="H1094" s="227">
        <v>106.18899999999999</v>
      </c>
      <c r="I1094" s="228"/>
      <c r="J1094" s="223"/>
      <c r="K1094" s="223"/>
      <c r="L1094" s="229"/>
      <c r="M1094" s="230"/>
      <c r="N1094" s="231"/>
      <c r="O1094" s="231"/>
      <c r="P1094" s="231"/>
      <c r="Q1094" s="231"/>
      <c r="R1094" s="231"/>
      <c r="S1094" s="231"/>
      <c r="T1094" s="232"/>
      <c r="AT1094" s="233" t="s">
        <v>158</v>
      </c>
      <c r="AU1094" s="233" t="s">
        <v>82</v>
      </c>
      <c r="AV1094" s="13" t="s">
        <v>156</v>
      </c>
      <c r="AW1094" s="13" t="s">
        <v>34</v>
      </c>
      <c r="AX1094" s="13" t="s">
        <v>75</v>
      </c>
      <c r="AY1094" s="233" t="s">
        <v>149</v>
      </c>
    </row>
    <row r="1095" spans="2:65" s="1" customFormat="1" ht="31.5" customHeight="1">
      <c r="B1095" s="40"/>
      <c r="C1095" s="187" t="s">
        <v>1885</v>
      </c>
      <c r="D1095" s="187" t="s">
        <v>151</v>
      </c>
      <c r="E1095" s="188" t="s">
        <v>1886</v>
      </c>
      <c r="F1095" s="189" t="s">
        <v>1887</v>
      </c>
      <c r="G1095" s="190" t="s">
        <v>253</v>
      </c>
      <c r="H1095" s="191">
        <v>50.54</v>
      </c>
      <c r="I1095" s="192"/>
      <c r="J1095" s="193">
        <f>ROUND(I1095*H1095,2)</f>
        <v>0</v>
      </c>
      <c r="K1095" s="189" t="s">
        <v>155</v>
      </c>
      <c r="L1095" s="60"/>
      <c r="M1095" s="194" t="s">
        <v>21</v>
      </c>
      <c r="N1095" s="195" t="s">
        <v>41</v>
      </c>
      <c r="O1095" s="41"/>
      <c r="P1095" s="196">
        <f>O1095*H1095</f>
        <v>0</v>
      </c>
      <c r="Q1095" s="196">
        <v>0</v>
      </c>
      <c r="R1095" s="196">
        <f>Q1095*H1095</f>
        <v>0</v>
      </c>
      <c r="S1095" s="196">
        <v>0</v>
      </c>
      <c r="T1095" s="197">
        <f>S1095*H1095</f>
        <v>0</v>
      </c>
      <c r="AR1095" s="23" t="s">
        <v>244</v>
      </c>
      <c r="AT1095" s="23" t="s">
        <v>151</v>
      </c>
      <c r="AU1095" s="23" t="s">
        <v>82</v>
      </c>
      <c r="AY1095" s="23" t="s">
        <v>149</v>
      </c>
      <c r="BE1095" s="198">
        <f>IF(N1095="základní",J1095,0)</f>
        <v>0</v>
      </c>
      <c r="BF1095" s="198">
        <f>IF(N1095="snížená",J1095,0)</f>
        <v>0</v>
      </c>
      <c r="BG1095" s="198">
        <f>IF(N1095="zákl. přenesená",J1095,0)</f>
        <v>0</v>
      </c>
      <c r="BH1095" s="198">
        <f>IF(N1095="sníž. přenesená",J1095,0)</f>
        <v>0</v>
      </c>
      <c r="BI1095" s="198">
        <f>IF(N1095="nulová",J1095,0)</f>
        <v>0</v>
      </c>
      <c r="BJ1095" s="23" t="s">
        <v>75</v>
      </c>
      <c r="BK1095" s="198">
        <f>ROUND(I1095*H1095,2)</f>
        <v>0</v>
      </c>
      <c r="BL1095" s="23" t="s">
        <v>244</v>
      </c>
      <c r="BM1095" s="23" t="s">
        <v>1888</v>
      </c>
    </row>
    <row r="1096" spans="2:65" s="11" customFormat="1">
      <c r="B1096" s="199"/>
      <c r="C1096" s="200"/>
      <c r="D1096" s="201" t="s">
        <v>158</v>
      </c>
      <c r="E1096" s="202" t="s">
        <v>21</v>
      </c>
      <c r="F1096" s="203" t="s">
        <v>1889</v>
      </c>
      <c r="G1096" s="200"/>
      <c r="H1096" s="204" t="s">
        <v>21</v>
      </c>
      <c r="I1096" s="205"/>
      <c r="J1096" s="200"/>
      <c r="K1096" s="200"/>
      <c r="L1096" s="206"/>
      <c r="M1096" s="207"/>
      <c r="N1096" s="208"/>
      <c r="O1096" s="208"/>
      <c r="P1096" s="208"/>
      <c r="Q1096" s="208"/>
      <c r="R1096" s="208"/>
      <c r="S1096" s="208"/>
      <c r="T1096" s="209"/>
      <c r="AT1096" s="210" t="s">
        <v>158</v>
      </c>
      <c r="AU1096" s="210" t="s">
        <v>82</v>
      </c>
      <c r="AV1096" s="11" t="s">
        <v>75</v>
      </c>
      <c r="AW1096" s="11" t="s">
        <v>34</v>
      </c>
      <c r="AX1096" s="11" t="s">
        <v>70</v>
      </c>
      <c r="AY1096" s="210" t="s">
        <v>149</v>
      </c>
    </row>
    <row r="1097" spans="2:65" s="12" customFormat="1">
      <c r="B1097" s="211"/>
      <c r="C1097" s="212"/>
      <c r="D1097" s="201" t="s">
        <v>158</v>
      </c>
      <c r="E1097" s="213" t="s">
        <v>21</v>
      </c>
      <c r="F1097" s="214" t="s">
        <v>1890</v>
      </c>
      <c r="G1097" s="212"/>
      <c r="H1097" s="215">
        <v>3.74</v>
      </c>
      <c r="I1097" s="216"/>
      <c r="J1097" s="212"/>
      <c r="K1097" s="212"/>
      <c r="L1097" s="217"/>
      <c r="M1097" s="218"/>
      <c r="N1097" s="219"/>
      <c r="O1097" s="219"/>
      <c r="P1097" s="219"/>
      <c r="Q1097" s="219"/>
      <c r="R1097" s="219"/>
      <c r="S1097" s="219"/>
      <c r="T1097" s="220"/>
      <c r="AT1097" s="221" t="s">
        <v>158</v>
      </c>
      <c r="AU1097" s="221" t="s">
        <v>82</v>
      </c>
      <c r="AV1097" s="12" t="s">
        <v>82</v>
      </c>
      <c r="AW1097" s="12" t="s">
        <v>34</v>
      </c>
      <c r="AX1097" s="12" t="s">
        <v>70</v>
      </c>
      <c r="AY1097" s="221" t="s">
        <v>149</v>
      </c>
    </row>
    <row r="1098" spans="2:65" s="12" customFormat="1">
      <c r="B1098" s="211"/>
      <c r="C1098" s="212"/>
      <c r="D1098" s="201" t="s">
        <v>158</v>
      </c>
      <c r="E1098" s="213" t="s">
        <v>21</v>
      </c>
      <c r="F1098" s="214" t="s">
        <v>1891</v>
      </c>
      <c r="G1098" s="212"/>
      <c r="H1098" s="215">
        <v>36</v>
      </c>
      <c r="I1098" s="216"/>
      <c r="J1098" s="212"/>
      <c r="K1098" s="212"/>
      <c r="L1098" s="217"/>
      <c r="M1098" s="218"/>
      <c r="N1098" s="219"/>
      <c r="O1098" s="219"/>
      <c r="P1098" s="219"/>
      <c r="Q1098" s="219"/>
      <c r="R1098" s="219"/>
      <c r="S1098" s="219"/>
      <c r="T1098" s="220"/>
      <c r="AT1098" s="221" t="s">
        <v>158</v>
      </c>
      <c r="AU1098" s="221" t="s">
        <v>82</v>
      </c>
      <c r="AV1098" s="12" t="s">
        <v>82</v>
      </c>
      <c r="AW1098" s="12" t="s">
        <v>34</v>
      </c>
      <c r="AX1098" s="12" t="s">
        <v>70</v>
      </c>
      <c r="AY1098" s="221" t="s">
        <v>149</v>
      </c>
    </row>
    <row r="1099" spans="2:65" s="12" customFormat="1">
      <c r="B1099" s="211"/>
      <c r="C1099" s="212"/>
      <c r="D1099" s="201" t="s">
        <v>158</v>
      </c>
      <c r="E1099" s="213" t="s">
        <v>21</v>
      </c>
      <c r="F1099" s="214" t="s">
        <v>1892</v>
      </c>
      <c r="G1099" s="212"/>
      <c r="H1099" s="215">
        <v>10.8</v>
      </c>
      <c r="I1099" s="216"/>
      <c r="J1099" s="212"/>
      <c r="K1099" s="212"/>
      <c r="L1099" s="217"/>
      <c r="M1099" s="218"/>
      <c r="N1099" s="219"/>
      <c r="O1099" s="219"/>
      <c r="P1099" s="219"/>
      <c r="Q1099" s="219"/>
      <c r="R1099" s="219"/>
      <c r="S1099" s="219"/>
      <c r="T1099" s="220"/>
      <c r="AT1099" s="221" t="s">
        <v>158</v>
      </c>
      <c r="AU1099" s="221" t="s">
        <v>82</v>
      </c>
      <c r="AV1099" s="12" t="s">
        <v>82</v>
      </c>
      <c r="AW1099" s="12" t="s">
        <v>34</v>
      </c>
      <c r="AX1099" s="12" t="s">
        <v>70</v>
      </c>
      <c r="AY1099" s="221" t="s">
        <v>149</v>
      </c>
    </row>
    <row r="1100" spans="2:65" s="13" customFormat="1">
      <c r="B1100" s="222"/>
      <c r="C1100" s="223"/>
      <c r="D1100" s="224" t="s">
        <v>158</v>
      </c>
      <c r="E1100" s="225" t="s">
        <v>21</v>
      </c>
      <c r="F1100" s="226" t="s">
        <v>161</v>
      </c>
      <c r="G1100" s="223"/>
      <c r="H1100" s="227">
        <v>50.54</v>
      </c>
      <c r="I1100" s="228"/>
      <c r="J1100" s="223"/>
      <c r="K1100" s="223"/>
      <c r="L1100" s="229"/>
      <c r="M1100" s="230"/>
      <c r="N1100" s="231"/>
      <c r="O1100" s="231"/>
      <c r="P1100" s="231"/>
      <c r="Q1100" s="231"/>
      <c r="R1100" s="231"/>
      <c r="S1100" s="231"/>
      <c r="T1100" s="232"/>
      <c r="AT1100" s="233" t="s">
        <v>158</v>
      </c>
      <c r="AU1100" s="233" t="s">
        <v>82</v>
      </c>
      <c r="AV1100" s="13" t="s">
        <v>156</v>
      </c>
      <c r="AW1100" s="13" t="s">
        <v>34</v>
      </c>
      <c r="AX1100" s="13" t="s">
        <v>75</v>
      </c>
      <c r="AY1100" s="233" t="s">
        <v>149</v>
      </c>
    </row>
    <row r="1101" spans="2:65" s="1" customFormat="1" ht="22.5" customHeight="1">
      <c r="B1101" s="40"/>
      <c r="C1101" s="237" t="s">
        <v>1893</v>
      </c>
      <c r="D1101" s="237" t="s">
        <v>245</v>
      </c>
      <c r="E1101" s="238" t="s">
        <v>1872</v>
      </c>
      <c r="F1101" s="239" t="s">
        <v>1873</v>
      </c>
      <c r="G1101" s="240" t="s">
        <v>253</v>
      </c>
      <c r="H1101" s="241">
        <v>278.74</v>
      </c>
      <c r="I1101" s="242"/>
      <c r="J1101" s="243">
        <f>ROUND(I1101*H1101,2)</f>
        <v>0</v>
      </c>
      <c r="K1101" s="239" t="s">
        <v>155</v>
      </c>
      <c r="L1101" s="244"/>
      <c r="M1101" s="245" t="s">
        <v>21</v>
      </c>
      <c r="N1101" s="246" t="s">
        <v>41</v>
      </c>
      <c r="O1101" s="41"/>
      <c r="P1101" s="196">
        <f>O1101*H1101</f>
        <v>0</v>
      </c>
      <c r="Q1101" s="196">
        <v>9.3100000000000006E-3</v>
      </c>
      <c r="R1101" s="196">
        <f>Q1101*H1101</f>
        <v>2.5950694000000003</v>
      </c>
      <c r="S1101" s="196">
        <v>0</v>
      </c>
      <c r="T1101" s="197">
        <f>S1101*H1101</f>
        <v>0</v>
      </c>
      <c r="AR1101" s="23" t="s">
        <v>361</v>
      </c>
      <c r="AT1101" s="23" t="s">
        <v>245</v>
      </c>
      <c r="AU1101" s="23" t="s">
        <v>82</v>
      </c>
      <c r="AY1101" s="23" t="s">
        <v>149</v>
      </c>
      <c r="BE1101" s="198">
        <f>IF(N1101="základní",J1101,0)</f>
        <v>0</v>
      </c>
      <c r="BF1101" s="198">
        <f>IF(N1101="snížená",J1101,0)</f>
        <v>0</v>
      </c>
      <c r="BG1101" s="198">
        <f>IF(N1101="zákl. přenesená",J1101,0)</f>
        <v>0</v>
      </c>
      <c r="BH1101" s="198">
        <f>IF(N1101="sníž. přenesená",J1101,0)</f>
        <v>0</v>
      </c>
      <c r="BI1101" s="198">
        <f>IF(N1101="nulová",J1101,0)</f>
        <v>0</v>
      </c>
      <c r="BJ1101" s="23" t="s">
        <v>75</v>
      </c>
      <c r="BK1101" s="198">
        <f>ROUND(I1101*H1101,2)</f>
        <v>0</v>
      </c>
      <c r="BL1101" s="23" t="s">
        <v>244</v>
      </c>
      <c r="BM1101" s="23" t="s">
        <v>1894</v>
      </c>
    </row>
    <row r="1102" spans="2:65" s="11" customFormat="1">
      <c r="B1102" s="199"/>
      <c r="C1102" s="200"/>
      <c r="D1102" s="201" t="s">
        <v>158</v>
      </c>
      <c r="E1102" s="202" t="s">
        <v>21</v>
      </c>
      <c r="F1102" s="203" t="s">
        <v>1703</v>
      </c>
      <c r="G1102" s="200"/>
      <c r="H1102" s="204" t="s">
        <v>21</v>
      </c>
      <c r="I1102" s="205"/>
      <c r="J1102" s="200"/>
      <c r="K1102" s="200"/>
      <c r="L1102" s="206"/>
      <c r="M1102" s="207"/>
      <c r="N1102" s="208"/>
      <c r="O1102" s="208"/>
      <c r="P1102" s="208"/>
      <c r="Q1102" s="208"/>
      <c r="R1102" s="208"/>
      <c r="S1102" s="208"/>
      <c r="T1102" s="209"/>
      <c r="AT1102" s="210" t="s">
        <v>158</v>
      </c>
      <c r="AU1102" s="210" t="s">
        <v>82</v>
      </c>
      <c r="AV1102" s="11" t="s">
        <v>75</v>
      </c>
      <c r="AW1102" s="11" t="s">
        <v>34</v>
      </c>
      <c r="AX1102" s="11" t="s">
        <v>70</v>
      </c>
      <c r="AY1102" s="210" t="s">
        <v>149</v>
      </c>
    </row>
    <row r="1103" spans="2:65" s="12" customFormat="1">
      <c r="B1103" s="211"/>
      <c r="C1103" s="212"/>
      <c r="D1103" s="201" t="s">
        <v>158</v>
      </c>
      <c r="E1103" s="213" t="s">
        <v>21</v>
      </c>
      <c r="F1103" s="214" t="s">
        <v>1895</v>
      </c>
      <c r="G1103" s="212"/>
      <c r="H1103" s="215">
        <v>278.74</v>
      </c>
      <c r="I1103" s="216"/>
      <c r="J1103" s="212"/>
      <c r="K1103" s="212"/>
      <c r="L1103" s="217"/>
      <c r="M1103" s="218"/>
      <c r="N1103" s="219"/>
      <c r="O1103" s="219"/>
      <c r="P1103" s="219"/>
      <c r="Q1103" s="219"/>
      <c r="R1103" s="219"/>
      <c r="S1103" s="219"/>
      <c r="T1103" s="220"/>
      <c r="AT1103" s="221" t="s">
        <v>158</v>
      </c>
      <c r="AU1103" s="221" t="s">
        <v>82</v>
      </c>
      <c r="AV1103" s="12" t="s">
        <v>82</v>
      </c>
      <c r="AW1103" s="12" t="s">
        <v>34</v>
      </c>
      <c r="AX1103" s="12" t="s">
        <v>70</v>
      </c>
      <c r="AY1103" s="221" t="s">
        <v>149</v>
      </c>
    </row>
    <row r="1104" spans="2:65" s="13" customFormat="1">
      <c r="B1104" s="222"/>
      <c r="C1104" s="223"/>
      <c r="D1104" s="224" t="s">
        <v>158</v>
      </c>
      <c r="E1104" s="225" t="s">
        <v>21</v>
      </c>
      <c r="F1104" s="226" t="s">
        <v>161</v>
      </c>
      <c r="G1104" s="223"/>
      <c r="H1104" s="227">
        <v>278.74</v>
      </c>
      <c r="I1104" s="228"/>
      <c r="J1104" s="223"/>
      <c r="K1104" s="223"/>
      <c r="L1104" s="229"/>
      <c r="M1104" s="230"/>
      <c r="N1104" s="231"/>
      <c r="O1104" s="231"/>
      <c r="P1104" s="231"/>
      <c r="Q1104" s="231"/>
      <c r="R1104" s="231"/>
      <c r="S1104" s="231"/>
      <c r="T1104" s="232"/>
      <c r="AT1104" s="233" t="s">
        <v>158</v>
      </c>
      <c r="AU1104" s="233" t="s">
        <v>82</v>
      </c>
      <c r="AV1104" s="13" t="s">
        <v>156</v>
      </c>
      <c r="AW1104" s="13" t="s">
        <v>34</v>
      </c>
      <c r="AX1104" s="13" t="s">
        <v>75</v>
      </c>
      <c r="AY1104" s="233" t="s">
        <v>149</v>
      </c>
    </row>
    <row r="1105" spans="2:65" s="1" customFormat="1" ht="31.5" customHeight="1">
      <c r="B1105" s="40"/>
      <c r="C1105" s="187" t="s">
        <v>1896</v>
      </c>
      <c r="D1105" s="187" t="s">
        <v>151</v>
      </c>
      <c r="E1105" s="188" t="s">
        <v>1897</v>
      </c>
      <c r="F1105" s="189" t="s">
        <v>1898</v>
      </c>
      <c r="G1105" s="190" t="s">
        <v>253</v>
      </c>
      <c r="H1105" s="191">
        <v>23.206</v>
      </c>
      <c r="I1105" s="192"/>
      <c r="J1105" s="193">
        <f>ROUND(I1105*H1105,2)</f>
        <v>0</v>
      </c>
      <c r="K1105" s="189" t="s">
        <v>155</v>
      </c>
      <c r="L1105" s="60"/>
      <c r="M1105" s="194" t="s">
        <v>21</v>
      </c>
      <c r="N1105" s="195" t="s">
        <v>41</v>
      </c>
      <c r="O1105" s="41"/>
      <c r="P1105" s="196">
        <f>O1105*H1105</f>
        <v>0</v>
      </c>
      <c r="Q1105" s="196">
        <v>2.5000000000000001E-4</v>
      </c>
      <c r="R1105" s="196">
        <f>Q1105*H1105</f>
        <v>5.8015000000000002E-3</v>
      </c>
      <c r="S1105" s="196">
        <v>0</v>
      </c>
      <c r="T1105" s="197">
        <f>S1105*H1105</f>
        <v>0</v>
      </c>
      <c r="AR1105" s="23" t="s">
        <v>244</v>
      </c>
      <c r="AT1105" s="23" t="s">
        <v>151</v>
      </c>
      <c r="AU1105" s="23" t="s">
        <v>82</v>
      </c>
      <c r="AY1105" s="23" t="s">
        <v>149</v>
      </c>
      <c r="BE1105" s="198">
        <f>IF(N1105="základní",J1105,0)</f>
        <v>0</v>
      </c>
      <c r="BF1105" s="198">
        <f>IF(N1105="snížená",J1105,0)</f>
        <v>0</v>
      </c>
      <c r="BG1105" s="198">
        <f>IF(N1105="zákl. přenesená",J1105,0)</f>
        <v>0</v>
      </c>
      <c r="BH1105" s="198">
        <f>IF(N1105="sníž. přenesená",J1105,0)</f>
        <v>0</v>
      </c>
      <c r="BI1105" s="198">
        <f>IF(N1105="nulová",J1105,0)</f>
        <v>0</v>
      </c>
      <c r="BJ1105" s="23" t="s">
        <v>75</v>
      </c>
      <c r="BK1105" s="198">
        <f>ROUND(I1105*H1105,2)</f>
        <v>0</v>
      </c>
      <c r="BL1105" s="23" t="s">
        <v>244</v>
      </c>
      <c r="BM1105" s="23" t="s">
        <v>1899</v>
      </c>
    </row>
    <row r="1106" spans="2:65" s="11" customFormat="1">
      <c r="B1106" s="199"/>
      <c r="C1106" s="200"/>
      <c r="D1106" s="201" t="s">
        <v>158</v>
      </c>
      <c r="E1106" s="202" t="s">
        <v>21</v>
      </c>
      <c r="F1106" s="203" t="s">
        <v>1900</v>
      </c>
      <c r="G1106" s="200"/>
      <c r="H1106" s="204" t="s">
        <v>21</v>
      </c>
      <c r="I1106" s="205"/>
      <c r="J1106" s="200"/>
      <c r="K1106" s="200"/>
      <c r="L1106" s="206"/>
      <c r="M1106" s="207"/>
      <c r="N1106" s="208"/>
      <c r="O1106" s="208"/>
      <c r="P1106" s="208"/>
      <c r="Q1106" s="208"/>
      <c r="R1106" s="208"/>
      <c r="S1106" s="208"/>
      <c r="T1106" s="209"/>
      <c r="AT1106" s="210" t="s">
        <v>158</v>
      </c>
      <c r="AU1106" s="210" t="s">
        <v>82</v>
      </c>
      <c r="AV1106" s="11" t="s">
        <v>75</v>
      </c>
      <c r="AW1106" s="11" t="s">
        <v>34</v>
      </c>
      <c r="AX1106" s="11" t="s">
        <v>70</v>
      </c>
      <c r="AY1106" s="210" t="s">
        <v>149</v>
      </c>
    </row>
    <row r="1107" spans="2:65" s="11" customFormat="1">
      <c r="B1107" s="199"/>
      <c r="C1107" s="200"/>
      <c r="D1107" s="201" t="s">
        <v>158</v>
      </c>
      <c r="E1107" s="202" t="s">
        <v>21</v>
      </c>
      <c r="F1107" s="203" t="s">
        <v>1901</v>
      </c>
      <c r="G1107" s="200"/>
      <c r="H1107" s="204" t="s">
        <v>21</v>
      </c>
      <c r="I1107" s="205"/>
      <c r="J1107" s="200"/>
      <c r="K1107" s="200"/>
      <c r="L1107" s="206"/>
      <c r="M1107" s="207"/>
      <c r="N1107" s="208"/>
      <c r="O1107" s="208"/>
      <c r="P1107" s="208"/>
      <c r="Q1107" s="208"/>
      <c r="R1107" s="208"/>
      <c r="S1107" s="208"/>
      <c r="T1107" s="209"/>
      <c r="AT1107" s="210" t="s">
        <v>158</v>
      </c>
      <c r="AU1107" s="210" t="s">
        <v>82</v>
      </c>
      <c r="AV1107" s="11" t="s">
        <v>75</v>
      </c>
      <c r="AW1107" s="11" t="s">
        <v>34</v>
      </c>
      <c r="AX1107" s="11" t="s">
        <v>70</v>
      </c>
      <c r="AY1107" s="210" t="s">
        <v>149</v>
      </c>
    </row>
    <row r="1108" spans="2:65" s="12" customFormat="1">
      <c r="B1108" s="211"/>
      <c r="C1108" s="212"/>
      <c r="D1108" s="201" t="s">
        <v>158</v>
      </c>
      <c r="E1108" s="213" t="s">
        <v>21</v>
      </c>
      <c r="F1108" s="214" t="s">
        <v>1902</v>
      </c>
      <c r="G1108" s="212"/>
      <c r="H1108" s="215">
        <v>23.206</v>
      </c>
      <c r="I1108" s="216"/>
      <c r="J1108" s="212"/>
      <c r="K1108" s="212"/>
      <c r="L1108" s="217"/>
      <c r="M1108" s="218"/>
      <c r="N1108" s="219"/>
      <c r="O1108" s="219"/>
      <c r="P1108" s="219"/>
      <c r="Q1108" s="219"/>
      <c r="R1108" s="219"/>
      <c r="S1108" s="219"/>
      <c r="T1108" s="220"/>
      <c r="AT1108" s="221" t="s">
        <v>158</v>
      </c>
      <c r="AU1108" s="221" t="s">
        <v>82</v>
      </c>
      <c r="AV1108" s="12" t="s">
        <v>82</v>
      </c>
      <c r="AW1108" s="12" t="s">
        <v>34</v>
      </c>
      <c r="AX1108" s="12" t="s">
        <v>70</v>
      </c>
      <c r="AY1108" s="221" t="s">
        <v>149</v>
      </c>
    </row>
    <row r="1109" spans="2:65" s="13" customFormat="1">
      <c r="B1109" s="222"/>
      <c r="C1109" s="223"/>
      <c r="D1109" s="224" t="s">
        <v>158</v>
      </c>
      <c r="E1109" s="225" t="s">
        <v>21</v>
      </c>
      <c r="F1109" s="226" t="s">
        <v>161</v>
      </c>
      <c r="G1109" s="223"/>
      <c r="H1109" s="227">
        <v>23.206</v>
      </c>
      <c r="I1109" s="228"/>
      <c r="J1109" s="223"/>
      <c r="K1109" s="223"/>
      <c r="L1109" s="229"/>
      <c r="M1109" s="230"/>
      <c r="N1109" s="231"/>
      <c r="O1109" s="231"/>
      <c r="P1109" s="231"/>
      <c r="Q1109" s="231"/>
      <c r="R1109" s="231"/>
      <c r="S1109" s="231"/>
      <c r="T1109" s="232"/>
      <c r="AT1109" s="233" t="s">
        <v>158</v>
      </c>
      <c r="AU1109" s="233" t="s">
        <v>82</v>
      </c>
      <c r="AV1109" s="13" t="s">
        <v>156</v>
      </c>
      <c r="AW1109" s="13" t="s">
        <v>34</v>
      </c>
      <c r="AX1109" s="13" t="s">
        <v>75</v>
      </c>
      <c r="AY1109" s="233" t="s">
        <v>149</v>
      </c>
    </row>
    <row r="1110" spans="2:65" s="1" customFormat="1" ht="22.5" customHeight="1">
      <c r="B1110" s="40"/>
      <c r="C1110" s="237" t="s">
        <v>1903</v>
      </c>
      <c r="D1110" s="237" t="s">
        <v>245</v>
      </c>
      <c r="E1110" s="238" t="s">
        <v>1904</v>
      </c>
      <c r="F1110" s="239" t="s">
        <v>1905</v>
      </c>
      <c r="G1110" s="240" t="s">
        <v>1299</v>
      </c>
      <c r="H1110" s="241">
        <v>16</v>
      </c>
      <c r="I1110" s="242"/>
      <c r="J1110" s="243">
        <f>ROUND(I1110*H1110,2)</f>
        <v>0</v>
      </c>
      <c r="K1110" s="239" t="s">
        <v>21</v>
      </c>
      <c r="L1110" s="244"/>
      <c r="M1110" s="245" t="s">
        <v>21</v>
      </c>
      <c r="N1110" s="246" t="s">
        <v>41</v>
      </c>
      <c r="O1110" s="41"/>
      <c r="P1110" s="196">
        <f>O1110*H1110</f>
        <v>0</v>
      </c>
      <c r="Q1110" s="196">
        <v>0</v>
      </c>
      <c r="R1110" s="196">
        <f>Q1110*H1110</f>
        <v>0</v>
      </c>
      <c r="S1110" s="196">
        <v>0</v>
      </c>
      <c r="T1110" s="197">
        <f>S1110*H1110</f>
        <v>0</v>
      </c>
      <c r="AR1110" s="23" t="s">
        <v>361</v>
      </c>
      <c r="AT1110" s="23" t="s">
        <v>245</v>
      </c>
      <c r="AU1110" s="23" t="s">
        <v>82</v>
      </c>
      <c r="AY1110" s="23" t="s">
        <v>149</v>
      </c>
      <c r="BE1110" s="198">
        <f>IF(N1110="základní",J1110,0)</f>
        <v>0</v>
      </c>
      <c r="BF1110" s="198">
        <f>IF(N1110="snížená",J1110,0)</f>
        <v>0</v>
      </c>
      <c r="BG1110" s="198">
        <f>IF(N1110="zákl. přenesená",J1110,0)</f>
        <v>0</v>
      </c>
      <c r="BH1110" s="198">
        <f>IF(N1110="sníž. přenesená",J1110,0)</f>
        <v>0</v>
      </c>
      <c r="BI1110" s="198">
        <f>IF(N1110="nulová",J1110,0)</f>
        <v>0</v>
      </c>
      <c r="BJ1110" s="23" t="s">
        <v>75</v>
      </c>
      <c r="BK1110" s="198">
        <f>ROUND(I1110*H1110,2)</f>
        <v>0</v>
      </c>
      <c r="BL1110" s="23" t="s">
        <v>244</v>
      </c>
      <c r="BM1110" s="23" t="s">
        <v>1906</v>
      </c>
    </row>
    <row r="1111" spans="2:65" s="11" customFormat="1">
      <c r="B1111" s="199"/>
      <c r="C1111" s="200"/>
      <c r="D1111" s="201" t="s">
        <v>158</v>
      </c>
      <c r="E1111" s="202" t="s">
        <v>21</v>
      </c>
      <c r="F1111" s="203" t="s">
        <v>1907</v>
      </c>
      <c r="G1111" s="200"/>
      <c r="H1111" s="204" t="s">
        <v>21</v>
      </c>
      <c r="I1111" s="205"/>
      <c r="J1111" s="200"/>
      <c r="K1111" s="200"/>
      <c r="L1111" s="206"/>
      <c r="M1111" s="207"/>
      <c r="N1111" s="208"/>
      <c r="O1111" s="208"/>
      <c r="P1111" s="208"/>
      <c r="Q1111" s="208"/>
      <c r="R1111" s="208"/>
      <c r="S1111" s="208"/>
      <c r="T1111" s="209"/>
      <c r="AT1111" s="210" t="s">
        <v>158</v>
      </c>
      <c r="AU1111" s="210" t="s">
        <v>82</v>
      </c>
      <c r="AV1111" s="11" t="s">
        <v>75</v>
      </c>
      <c r="AW1111" s="11" t="s">
        <v>34</v>
      </c>
      <c r="AX1111" s="11" t="s">
        <v>70</v>
      </c>
      <c r="AY1111" s="210" t="s">
        <v>149</v>
      </c>
    </row>
    <row r="1112" spans="2:65" s="12" customFormat="1">
      <c r="B1112" s="211"/>
      <c r="C1112" s="212"/>
      <c r="D1112" s="201" t="s">
        <v>158</v>
      </c>
      <c r="E1112" s="213" t="s">
        <v>21</v>
      </c>
      <c r="F1112" s="214" t="s">
        <v>244</v>
      </c>
      <c r="G1112" s="212"/>
      <c r="H1112" s="215">
        <v>16</v>
      </c>
      <c r="I1112" s="216"/>
      <c r="J1112" s="212"/>
      <c r="K1112" s="212"/>
      <c r="L1112" s="217"/>
      <c r="M1112" s="218"/>
      <c r="N1112" s="219"/>
      <c r="O1112" s="219"/>
      <c r="P1112" s="219"/>
      <c r="Q1112" s="219"/>
      <c r="R1112" s="219"/>
      <c r="S1112" s="219"/>
      <c r="T1112" s="220"/>
      <c r="AT1112" s="221" t="s">
        <v>158</v>
      </c>
      <c r="AU1112" s="221" t="s">
        <v>82</v>
      </c>
      <c r="AV1112" s="12" t="s">
        <v>82</v>
      </c>
      <c r="AW1112" s="12" t="s">
        <v>34</v>
      </c>
      <c r="AX1112" s="12" t="s">
        <v>70</v>
      </c>
      <c r="AY1112" s="221" t="s">
        <v>149</v>
      </c>
    </row>
    <row r="1113" spans="2:65" s="13" customFormat="1">
      <c r="B1113" s="222"/>
      <c r="C1113" s="223"/>
      <c r="D1113" s="224" t="s">
        <v>158</v>
      </c>
      <c r="E1113" s="225" t="s">
        <v>21</v>
      </c>
      <c r="F1113" s="226" t="s">
        <v>161</v>
      </c>
      <c r="G1113" s="223"/>
      <c r="H1113" s="227">
        <v>16</v>
      </c>
      <c r="I1113" s="228"/>
      <c r="J1113" s="223"/>
      <c r="K1113" s="223"/>
      <c r="L1113" s="229"/>
      <c r="M1113" s="230"/>
      <c r="N1113" s="231"/>
      <c r="O1113" s="231"/>
      <c r="P1113" s="231"/>
      <c r="Q1113" s="231"/>
      <c r="R1113" s="231"/>
      <c r="S1113" s="231"/>
      <c r="T1113" s="232"/>
      <c r="AT1113" s="233" t="s">
        <v>158</v>
      </c>
      <c r="AU1113" s="233" t="s">
        <v>82</v>
      </c>
      <c r="AV1113" s="13" t="s">
        <v>156</v>
      </c>
      <c r="AW1113" s="13" t="s">
        <v>34</v>
      </c>
      <c r="AX1113" s="13" t="s">
        <v>75</v>
      </c>
      <c r="AY1113" s="233" t="s">
        <v>149</v>
      </c>
    </row>
    <row r="1114" spans="2:65" s="1" customFormat="1" ht="31.5" customHeight="1">
      <c r="B1114" s="40"/>
      <c r="C1114" s="187" t="s">
        <v>1908</v>
      </c>
      <c r="D1114" s="187" t="s">
        <v>151</v>
      </c>
      <c r="E1114" s="188" t="s">
        <v>1909</v>
      </c>
      <c r="F1114" s="189" t="s">
        <v>1910</v>
      </c>
      <c r="G1114" s="190" t="s">
        <v>268</v>
      </c>
      <c r="H1114" s="191">
        <v>5</v>
      </c>
      <c r="I1114" s="192"/>
      <c r="J1114" s="193">
        <f>ROUND(I1114*H1114,2)</f>
        <v>0</v>
      </c>
      <c r="K1114" s="189" t="s">
        <v>155</v>
      </c>
      <c r="L1114" s="60"/>
      <c r="M1114" s="194" t="s">
        <v>21</v>
      </c>
      <c r="N1114" s="195" t="s">
        <v>41</v>
      </c>
      <c r="O1114" s="41"/>
      <c r="P1114" s="196">
        <f>O1114*H1114</f>
        <v>0</v>
      </c>
      <c r="Q1114" s="196">
        <v>2.5000000000000001E-4</v>
      </c>
      <c r="R1114" s="196">
        <f>Q1114*H1114</f>
        <v>1.25E-3</v>
      </c>
      <c r="S1114" s="196">
        <v>0</v>
      </c>
      <c r="T1114" s="197">
        <f>S1114*H1114</f>
        <v>0</v>
      </c>
      <c r="AR1114" s="23" t="s">
        <v>244</v>
      </c>
      <c r="AT1114" s="23" t="s">
        <v>151</v>
      </c>
      <c r="AU1114" s="23" t="s">
        <v>82</v>
      </c>
      <c r="AY1114" s="23" t="s">
        <v>149</v>
      </c>
      <c r="BE1114" s="198">
        <f>IF(N1114="základní",J1114,0)</f>
        <v>0</v>
      </c>
      <c r="BF1114" s="198">
        <f>IF(N1114="snížená",J1114,0)</f>
        <v>0</v>
      </c>
      <c r="BG1114" s="198">
        <f>IF(N1114="zákl. přenesená",J1114,0)</f>
        <v>0</v>
      </c>
      <c r="BH1114" s="198">
        <f>IF(N1114="sníž. přenesená",J1114,0)</f>
        <v>0</v>
      </c>
      <c r="BI1114" s="198">
        <f>IF(N1114="nulová",J1114,0)</f>
        <v>0</v>
      </c>
      <c r="BJ1114" s="23" t="s">
        <v>75</v>
      </c>
      <c r="BK1114" s="198">
        <f>ROUND(I1114*H1114,2)</f>
        <v>0</v>
      </c>
      <c r="BL1114" s="23" t="s">
        <v>244</v>
      </c>
      <c r="BM1114" s="23" t="s">
        <v>1911</v>
      </c>
    </row>
    <row r="1115" spans="2:65" s="11" customFormat="1">
      <c r="B1115" s="199"/>
      <c r="C1115" s="200"/>
      <c r="D1115" s="201" t="s">
        <v>158</v>
      </c>
      <c r="E1115" s="202" t="s">
        <v>21</v>
      </c>
      <c r="F1115" s="203" t="s">
        <v>1900</v>
      </c>
      <c r="G1115" s="200"/>
      <c r="H1115" s="204" t="s">
        <v>21</v>
      </c>
      <c r="I1115" s="205"/>
      <c r="J1115" s="200"/>
      <c r="K1115" s="200"/>
      <c r="L1115" s="206"/>
      <c r="M1115" s="207"/>
      <c r="N1115" s="208"/>
      <c r="O1115" s="208"/>
      <c r="P1115" s="208"/>
      <c r="Q1115" s="208"/>
      <c r="R1115" s="208"/>
      <c r="S1115" s="208"/>
      <c r="T1115" s="209"/>
      <c r="AT1115" s="210" t="s">
        <v>158</v>
      </c>
      <c r="AU1115" s="210" t="s">
        <v>82</v>
      </c>
      <c r="AV1115" s="11" t="s">
        <v>75</v>
      </c>
      <c r="AW1115" s="11" t="s">
        <v>34</v>
      </c>
      <c r="AX1115" s="11" t="s">
        <v>70</v>
      </c>
      <c r="AY1115" s="210" t="s">
        <v>149</v>
      </c>
    </row>
    <row r="1116" spans="2:65" s="11" customFormat="1">
      <c r="B1116" s="199"/>
      <c r="C1116" s="200"/>
      <c r="D1116" s="201" t="s">
        <v>158</v>
      </c>
      <c r="E1116" s="202" t="s">
        <v>21</v>
      </c>
      <c r="F1116" s="203" t="s">
        <v>1912</v>
      </c>
      <c r="G1116" s="200"/>
      <c r="H1116" s="204" t="s">
        <v>21</v>
      </c>
      <c r="I1116" s="205"/>
      <c r="J1116" s="200"/>
      <c r="K1116" s="200"/>
      <c r="L1116" s="206"/>
      <c r="M1116" s="207"/>
      <c r="N1116" s="208"/>
      <c r="O1116" s="208"/>
      <c r="P1116" s="208"/>
      <c r="Q1116" s="208"/>
      <c r="R1116" s="208"/>
      <c r="S1116" s="208"/>
      <c r="T1116" s="209"/>
      <c r="AT1116" s="210" t="s">
        <v>158</v>
      </c>
      <c r="AU1116" s="210" t="s">
        <v>82</v>
      </c>
      <c r="AV1116" s="11" t="s">
        <v>75</v>
      </c>
      <c r="AW1116" s="11" t="s">
        <v>34</v>
      </c>
      <c r="AX1116" s="11" t="s">
        <v>70</v>
      </c>
      <c r="AY1116" s="210" t="s">
        <v>149</v>
      </c>
    </row>
    <row r="1117" spans="2:65" s="12" customFormat="1">
      <c r="B1117" s="211"/>
      <c r="C1117" s="212"/>
      <c r="D1117" s="201" t="s">
        <v>158</v>
      </c>
      <c r="E1117" s="213" t="s">
        <v>21</v>
      </c>
      <c r="F1117" s="214" t="s">
        <v>187</v>
      </c>
      <c r="G1117" s="212"/>
      <c r="H1117" s="215">
        <v>5</v>
      </c>
      <c r="I1117" s="216"/>
      <c r="J1117" s="212"/>
      <c r="K1117" s="212"/>
      <c r="L1117" s="217"/>
      <c r="M1117" s="218"/>
      <c r="N1117" s="219"/>
      <c r="O1117" s="219"/>
      <c r="P1117" s="219"/>
      <c r="Q1117" s="219"/>
      <c r="R1117" s="219"/>
      <c r="S1117" s="219"/>
      <c r="T1117" s="220"/>
      <c r="AT1117" s="221" t="s">
        <v>158</v>
      </c>
      <c r="AU1117" s="221" t="s">
        <v>82</v>
      </c>
      <c r="AV1117" s="12" t="s">
        <v>82</v>
      </c>
      <c r="AW1117" s="12" t="s">
        <v>34</v>
      </c>
      <c r="AX1117" s="12" t="s">
        <v>70</v>
      </c>
      <c r="AY1117" s="221" t="s">
        <v>149</v>
      </c>
    </row>
    <row r="1118" spans="2:65" s="13" customFormat="1">
      <c r="B1118" s="222"/>
      <c r="C1118" s="223"/>
      <c r="D1118" s="224" t="s">
        <v>158</v>
      </c>
      <c r="E1118" s="225" t="s">
        <v>21</v>
      </c>
      <c r="F1118" s="226" t="s">
        <v>161</v>
      </c>
      <c r="G1118" s="223"/>
      <c r="H1118" s="227">
        <v>5</v>
      </c>
      <c r="I1118" s="228"/>
      <c r="J1118" s="223"/>
      <c r="K1118" s="223"/>
      <c r="L1118" s="229"/>
      <c r="M1118" s="230"/>
      <c r="N1118" s="231"/>
      <c r="O1118" s="231"/>
      <c r="P1118" s="231"/>
      <c r="Q1118" s="231"/>
      <c r="R1118" s="231"/>
      <c r="S1118" s="231"/>
      <c r="T1118" s="232"/>
      <c r="AT1118" s="233" t="s">
        <v>158</v>
      </c>
      <c r="AU1118" s="233" t="s">
        <v>82</v>
      </c>
      <c r="AV1118" s="13" t="s">
        <v>156</v>
      </c>
      <c r="AW1118" s="13" t="s">
        <v>34</v>
      </c>
      <c r="AX1118" s="13" t="s">
        <v>75</v>
      </c>
      <c r="AY1118" s="233" t="s">
        <v>149</v>
      </c>
    </row>
    <row r="1119" spans="2:65" s="1" customFormat="1" ht="22.5" customHeight="1">
      <c r="B1119" s="40"/>
      <c r="C1119" s="237" t="s">
        <v>1913</v>
      </c>
      <c r="D1119" s="237" t="s">
        <v>245</v>
      </c>
      <c r="E1119" s="238" t="s">
        <v>1914</v>
      </c>
      <c r="F1119" s="239" t="s">
        <v>1905</v>
      </c>
      <c r="G1119" s="240" t="s">
        <v>1299</v>
      </c>
      <c r="H1119" s="241">
        <v>5</v>
      </c>
      <c r="I1119" s="242"/>
      <c r="J1119" s="243">
        <f>ROUND(I1119*H1119,2)</f>
        <v>0</v>
      </c>
      <c r="K1119" s="239" t="s">
        <v>21</v>
      </c>
      <c r="L1119" s="244"/>
      <c r="M1119" s="245" t="s">
        <v>21</v>
      </c>
      <c r="N1119" s="246" t="s">
        <v>41</v>
      </c>
      <c r="O1119" s="41"/>
      <c r="P1119" s="196">
        <f>O1119*H1119</f>
        <v>0</v>
      </c>
      <c r="Q1119" s="196">
        <v>0</v>
      </c>
      <c r="R1119" s="196">
        <f>Q1119*H1119</f>
        <v>0</v>
      </c>
      <c r="S1119" s="196">
        <v>0</v>
      </c>
      <c r="T1119" s="197">
        <f>S1119*H1119</f>
        <v>0</v>
      </c>
      <c r="AR1119" s="23" t="s">
        <v>361</v>
      </c>
      <c r="AT1119" s="23" t="s">
        <v>245</v>
      </c>
      <c r="AU1119" s="23" t="s">
        <v>82</v>
      </c>
      <c r="AY1119" s="23" t="s">
        <v>149</v>
      </c>
      <c r="BE1119" s="198">
        <f>IF(N1119="základní",J1119,0)</f>
        <v>0</v>
      </c>
      <c r="BF1119" s="198">
        <f>IF(N1119="snížená",J1119,0)</f>
        <v>0</v>
      </c>
      <c r="BG1119" s="198">
        <f>IF(N1119="zákl. přenesená",J1119,0)</f>
        <v>0</v>
      </c>
      <c r="BH1119" s="198">
        <f>IF(N1119="sníž. přenesená",J1119,0)</f>
        <v>0</v>
      </c>
      <c r="BI1119" s="198">
        <f>IF(N1119="nulová",J1119,0)</f>
        <v>0</v>
      </c>
      <c r="BJ1119" s="23" t="s">
        <v>75</v>
      </c>
      <c r="BK1119" s="198">
        <f>ROUND(I1119*H1119,2)</f>
        <v>0</v>
      </c>
      <c r="BL1119" s="23" t="s">
        <v>244</v>
      </c>
      <c r="BM1119" s="23" t="s">
        <v>1915</v>
      </c>
    </row>
    <row r="1120" spans="2:65" s="11" customFormat="1">
      <c r="B1120" s="199"/>
      <c r="C1120" s="200"/>
      <c r="D1120" s="201" t="s">
        <v>158</v>
      </c>
      <c r="E1120" s="202" t="s">
        <v>21</v>
      </c>
      <c r="F1120" s="203" t="s">
        <v>1907</v>
      </c>
      <c r="G1120" s="200"/>
      <c r="H1120" s="204" t="s">
        <v>21</v>
      </c>
      <c r="I1120" s="205"/>
      <c r="J1120" s="200"/>
      <c r="K1120" s="200"/>
      <c r="L1120" s="206"/>
      <c r="M1120" s="207"/>
      <c r="N1120" s="208"/>
      <c r="O1120" s="208"/>
      <c r="P1120" s="208"/>
      <c r="Q1120" s="208"/>
      <c r="R1120" s="208"/>
      <c r="S1120" s="208"/>
      <c r="T1120" s="209"/>
      <c r="AT1120" s="210" t="s">
        <v>158</v>
      </c>
      <c r="AU1120" s="210" t="s">
        <v>82</v>
      </c>
      <c r="AV1120" s="11" t="s">
        <v>75</v>
      </c>
      <c r="AW1120" s="11" t="s">
        <v>34</v>
      </c>
      <c r="AX1120" s="11" t="s">
        <v>70</v>
      </c>
      <c r="AY1120" s="210" t="s">
        <v>149</v>
      </c>
    </row>
    <row r="1121" spans="2:65" s="12" customFormat="1">
      <c r="B1121" s="211"/>
      <c r="C1121" s="212"/>
      <c r="D1121" s="201" t="s">
        <v>158</v>
      </c>
      <c r="E1121" s="213" t="s">
        <v>21</v>
      </c>
      <c r="F1121" s="214" t="s">
        <v>187</v>
      </c>
      <c r="G1121" s="212"/>
      <c r="H1121" s="215">
        <v>5</v>
      </c>
      <c r="I1121" s="216"/>
      <c r="J1121" s="212"/>
      <c r="K1121" s="212"/>
      <c r="L1121" s="217"/>
      <c r="M1121" s="218"/>
      <c r="N1121" s="219"/>
      <c r="O1121" s="219"/>
      <c r="P1121" s="219"/>
      <c r="Q1121" s="219"/>
      <c r="R1121" s="219"/>
      <c r="S1121" s="219"/>
      <c r="T1121" s="220"/>
      <c r="AT1121" s="221" t="s">
        <v>158</v>
      </c>
      <c r="AU1121" s="221" t="s">
        <v>82</v>
      </c>
      <c r="AV1121" s="12" t="s">
        <v>82</v>
      </c>
      <c r="AW1121" s="12" t="s">
        <v>34</v>
      </c>
      <c r="AX1121" s="12" t="s">
        <v>70</v>
      </c>
      <c r="AY1121" s="221" t="s">
        <v>149</v>
      </c>
    </row>
    <row r="1122" spans="2:65" s="13" customFormat="1">
      <c r="B1122" s="222"/>
      <c r="C1122" s="223"/>
      <c r="D1122" s="224" t="s">
        <v>158</v>
      </c>
      <c r="E1122" s="225" t="s">
        <v>21</v>
      </c>
      <c r="F1122" s="226" t="s">
        <v>161</v>
      </c>
      <c r="G1122" s="223"/>
      <c r="H1122" s="227">
        <v>5</v>
      </c>
      <c r="I1122" s="228"/>
      <c r="J1122" s="223"/>
      <c r="K1122" s="223"/>
      <c r="L1122" s="229"/>
      <c r="M1122" s="230"/>
      <c r="N1122" s="231"/>
      <c r="O1122" s="231"/>
      <c r="P1122" s="231"/>
      <c r="Q1122" s="231"/>
      <c r="R1122" s="231"/>
      <c r="S1122" s="231"/>
      <c r="T1122" s="232"/>
      <c r="AT1122" s="233" t="s">
        <v>158</v>
      </c>
      <c r="AU1122" s="233" t="s">
        <v>82</v>
      </c>
      <c r="AV1122" s="13" t="s">
        <v>156</v>
      </c>
      <c r="AW1122" s="13" t="s">
        <v>34</v>
      </c>
      <c r="AX1122" s="13" t="s">
        <v>75</v>
      </c>
      <c r="AY1122" s="233" t="s">
        <v>149</v>
      </c>
    </row>
    <row r="1123" spans="2:65" s="1" customFormat="1" ht="31.5" customHeight="1">
      <c r="B1123" s="40"/>
      <c r="C1123" s="187" t="s">
        <v>1916</v>
      </c>
      <c r="D1123" s="187" t="s">
        <v>151</v>
      </c>
      <c r="E1123" s="188" t="s">
        <v>1917</v>
      </c>
      <c r="F1123" s="189" t="s">
        <v>1918</v>
      </c>
      <c r="G1123" s="190" t="s">
        <v>268</v>
      </c>
      <c r="H1123" s="191">
        <v>1</v>
      </c>
      <c r="I1123" s="192"/>
      <c r="J1123" s="193">
        <f>ROUND(I1123*H1123,2)</f>
        <v>0</v>
      </c>
      <c r="K1123" s="189" t="s">
        <v>155</v>
      </c>
      <c r="L1123" s="60"/>
      <c r="M1123" s="194" t="s">
        <v>21</v>
      </c>
      <c r="N1123" s="195" t="s">
        <v>41</v>
      </c>
      <c r="O1123" s="41"/>
      <c r="P1123" s="196">
        <f>O1123*H1123</f>
        <v>0</v>
      </c>
      <c r="Q1123" s="196">
        <v>0</v>
      </c>
      <c r="R1123" s="196">
        <f>Q1123*H1123</f>
        <v>0</v>
      </c>
      <c r="S1123" s="196">
        <v>0</v>
      </c>
      <c r="T1123" s="197">
        <f>S1123*H1123</f>
        <v>0</v>
      </c>
      <c r="AR1123" s="23" t="s">
        <v>244</v>
      </c>
      <c r="AT1123" s="23" t="s">
        <v>151</v>
      </c>
      <c r="AU1123" s="23" t="s">
        <v>82</v>
      </c>
      <c r="AY1123" s="23" t="s">
        <v>149</v>
      </c>
      <c r="BE1123" s="198">
        <f>IF(N1123="základní",J1123,0)</f>
        <v>0</v>
      </c>
      <c r="BF1123" s="198">
        <f>IF(N1123="snížená",J1123,0)</f>
        <v>0</v>
      </c>
      <c r="BG1123" s="198">
        <f>IF(N1123="zákl. přenesená",J1123,0)</f>
        <v>0</v>
      </c>
      <c r="BH1123" s="198">
        <f>IF(N1123="sníž. přenesená",J1123,0)</f>
        <v>0</v>
      </c>
      <c r="BI1123" s="198">
        <f>IF(N1123="nulová",J1123,0)</f>
        <v>0</v>
      </c>
      <c r="BJ1123" s="23" t="s">
        <v>75</v>
      </c>
      <c r="BK1123" s="198">
        <f>ROUND(I1123*H1123,2)</f>
        <v>0</v>
      </c>
      <c r="BL1123" s="23" t="s">
        <v>244</v>
      </c>
      <c r="BM1123" s="23" t="s">
        <v>1919</v>
      </c>
    </row>
    <row r="1124" spans="2:65" s="11" customFormat="1">
      <c r="B1124" s="199"/>
      <c r="C1124" s="200"/>
      <c r="D1124" s="201" t="s">
        <v>158</v>
      </c>
      <c r="E1124" s="202" t="s">
        <v>21</v>
      </c>
      <c r="F1124" s="203" t="s">
        <v>1920</v>
      </c>
      <c r="G1124" s="200"/>
      <c r="H1124" s="204" t="s">
        <v>21</v>
      </c>
      <c r="I1124" s="205"/>
      <c r="J1124" s="200"/>
      <c r="K1124" s="200"/>
      <c r="L1124" s="206"/>
      <c r="M1124" s="207"/>
      <c r="N1124" s="208"/>
      <c r="O1124" s="208"/>
      <c r="P1124" s="208"/>
      <c r="Q1124" s="208"/>
      <c r="R1124" s="208"/>
      <c r="S1124" s="208"/>
      <c r="T1124" s="209"/>
      <c r="AT1124" s="210" t="s">
        <v>158</v>
      </c>
      <c r="AU1124" s="210" t="s">
        <v>82</v>
      </c>
      <c r="AV1124" s="11" t="s">
        <v>75</v>
      </c>
      <c r="AW1124" s="11" t="s">
        <v>34</v>
      </c>
      <c r="AX1124" s="11" t="s">
        <v>70</v>
      </c>
      <c r="AY1124" s="210" t="s">
        <v>149</v>
      </c>
    </row>
    <row r="1125" spans="2:65" s="12" customFormat="1">
      <c r="B1125" s="211"/>
      <c r="C1125" s="212"/>
      <c r="D1125" s="201" t="s">
        <v>158</v>
      </c>
      <c r="E1125" s="213" t="s">
        <v>21</v>
      </c>
      <c r="F1125" s="214" t="s">
        <v>75</v>
      </c>
      <c r="G1125" s="212"/>
      <c r="H1125" s="215">
        <v>1</v>
      </c>
      <c r="I1125" s="216"/>
      <c r="J1125" s="212"/>
      <c r="K1125" s="212"/>
      <c r="L1125" s="217"/>
      <c r="M1125" s="218"/>
      <c r="N1125" s="219"/>
      <c r="O1125" s="219"/>
      <c r="P1125" s="219"/>
      <c r="Q1125" s="219"/>
      <c r="R1125" s="219"/>
      <c r="S1125" s="219"/>
      <c r="T1125" s="220"/>
      <c r="AT1125" s="221" t="s">
        <v>158</v>
      </c>
      <c r="AU1125" s="221" t="s">
        <v>82</v>
      </c>
      <c r="AV1125" s="12" t="s">
        <v>82</v>
      </c>
      <c r="AW1125" s="12" t="s">
        <v>34</v>
      </c>
      <c r="AX1125" s="12" t="s">
        <v>70</v>
      </c>
      <c r="AY1125" s="221" t="s">
        <v>149</v>
      </c>
    </row>
    <row r="1126" spans="2:65" s="13" customFormat="1">
      <c r="B1126" s="222"/>
      <c r="C1126" s="223"/>
      <c r="D1126" s="224" t="s">
        <v>158</v>
      </c>
      <c r="E1126" s="225" t="s">
        <v>21</v>
      </c>
      <c r="F1126" s="226" t="s">
        <v>161</v>
      </c>
      <c r="G1126" s="223"/>
      <c r="H1126" s="227">
        <v>1</v>
      </c>
      <c r="I1126" s="228"/>
      <c r="J1126" s="223"/>
      <c r="K1126" s="223"/>
      <c r="L1126" s="229"/>
      <c r="M1126" s="230"/>
      <c r="N1126" s="231"/>
      <c r="O1126" s="231"/>
      <c r="P1126" s="231"/>
      <c r="Q1126" s="231"/>
      <c r="R1126" s="231"/>
      <c r="S1126" s="231"/>
      <c r="T1126" s="232"/>
      <c r="AT1126" s="233" t="s">
        <v>158</v>
      </c>
      <c r="AU1126" s="233" t="s">
        <v>82</v>
      </c>
      <c r="AV1126" s="13" t="s">
        <v>156</v>
      </c>
      <c r="AW1126" s="13" t="s">
        <v>34</v>
      </c>
      <c r="AX1126" s="13" t="s">
        <v>75</v>
      </c>
      <c r="AY1126" s="233" t="s">
        <v>149</v>
      </c>
    </row>
    <row r="1127" spans="2:65" s="1" customFormat="1" ht="22.5" customHeight="1">
      <c r="B1127" s="40"/>
      <c r="C1127" s="237" t="s">
        <v>1921</v>
      </c>
      <c r="D1127" s="237" t="s">
        <v>245</v>
      </c>
      <c r="E1127" s="238" t="s">
        <v>1922</v>
      </c>
      <c r="F1127" s="239" t="s">
        <v>1923</v>
      </c>
      <c r="G1127" s="240" t="s">
        <v>1299</v>
      </c>
      <c r="H1127" s="241">
        <v>1</v>
      </c>
      <c r="I1127" s="242"/>
      <c r="J1127" s="243">
        <f>ROUND(I1127*H1127,2)</f>
        <v>0</v>
      </c>
      <c r="K1127" s="239" t="s">
        <v>21</v>
      </c>
      <c r="L1127" s="244"/>
      <c r="M1127" s="245" t="s">
        <v>21</v>
      </c>
      <c r="N1127" s="246" t="s">
        <v>41</v>
      </c>
      <c r="O1127" s="41"/>
      <c r="P1127" s="196">
        <f>O1127*H1127</f>
        <v>0</v>
      </c>
      <c r="Q1127" s="196">
        <v>0</v>
      </c>
      <c r="R1127" s="196">
        <f>Q1127*H1127</f>
        <v>0</v>
      </c>
      <c r="S1127" s="196">
        <v>0</v>
      </c>
      <c r="T1127" s="197">
        <f>S1127*H1127</f>
        <v>0</v>
      </c>
      <c r="AR1127" s="23" t="s">
        <v>361</v>
      </c>
      <c r="AT1127" s="23" t="s">
        <v>245</v>
      </c>
      <c r="AU1127" s="23" t="s">
        <v>82</v>
      </c>
      <c r="AY1127" s="23" t="s">
        <v>149</v>
      </c>
      <c r="BE1127" s="198">
        <f>IF(N1127="základní",J1127,0)</f>
        <v>0</v>
      </c>
      <c r="BF1127" s="198">
        <f>IF(N1127="snížená",J1127,0)</f>
        <v>0</v>
      </c>
      <c r="BG1127" s="198">
        <f>IF(N1127="zákl. přenesená",J1127,0)</f>
        <v>0</v>
      </c>
      <c r="BH1127" s="198">
        <f>IF(N1127="sníž. přenesená",J1127,0)</f>
        <v>0</v>
      </c>
      <c r="BI1127" s="198">
        <f>IF(N1127="nulová",J1127,0)</f>
        <v>0</v>
      </c>
      <c r="BJ1127" s="23" t="s">
        <v>75</v>
      </c>
      <c r="BK1127" s="198">
        <f>ROUND(I1127*H1127,2)</f>
        <v>0</v>
      </c>
      <c r="BL1127" s="23" t="s">
        <v>244</v>
      </c>
      <c r="BM1127" s="23" t="s">
        <v>1924</v>
      </c>
    </row>
    <row r="1128" spans="2:65" s="11" customFormat="1" ht="27">
      <c r="B1128" s="199"/>
      <c r="C1128" s="200"/>
      <c r="D1128" s="201" t="s">
        <v>158</v>
      </c>
      <c r="E1128" s="202" t="s">
        <v>21</v>
      </c>
      <c r="F1128" s="203" t="s">
        <v>1925</v>
      </c>
      <c r="G1128" s="200"/>
      <c r="H1128" s="204" t="s">
        <v>21</v>
      </c>
      <c r="I1128" s="205"/>
      <c r="J1128" s="200"/>
      <c r="K1128" s="200"/>
      <c r="L1128" s="206"/>
      <c r="M1128" s="207"/>
      <c r="N1128" s="208"/>
      <c r="O1128" s="208"/>
      <c r="P1128" s="208"/>
      <c r="Q1128" s="208"/>
      <c r="R1128" s="208"/>
      <c r="S1128" s="208"/>
      <c r="T1128" s="209"/>
      <c r="AT1128" s="210" t="s">
        <v>158</v>
      </c>
      <c r="AU1128" s="210" t="s">
        <v>82</v>
      </c>
      <c r="AV1128" s="11" t="s">
        <v>75</v>
      </c>
      <c r="AW1128" s="11" t="s">
        <v>34</v>
      </c>
      <c r="AX1128" s="11" t="s">
        <v>70</v>
      </c>
      <c r="AY1128" s="210" t="s">
        <v>149</v>
      </c>
    </row>
    <row r="1129" spans="2:65" s="12" customFormat="1">
      <c r="B1129" s="211"/>
      <c r="C1129" s="212"/>
      <c r="D1129" s="201" t="s">
        <v>158</v>
      </c>
      <c r="E1129" s="213" t="s">
        <v>21</v>
      </c>
      <c r="F1129" s="214" t="s">
        <v>75</v>
      </c>
      <c r="G1129" s="212"/>
      <c r="H1129" s="215">
        <v>1</v>
      </c>
      <c r="I1129" s="216"/>
      <c r="J1129" s="212"/>
      <c r="K1129" s="212"/>
      <c r="L1129" s="217"/>
      <c r="M1129" s="218"/>
      <c r="N1129" s="219"/>
      <c r="O1129" s="219"/>
      <c r="P1129" s="219"/>
      <c r="Q1129" s="219"/>
      <c r="R1129" s="219"/>
      <c r="S1129" s="219"/>
      <c r="T1129" s="220"/>
      <c r="AT1129" s="221" t="s">
        <v>158</v>
      </c>
      <c r="AU1129" s="221" t="s">
        <v>82</v>
      </c>
      <c r="AV1129" s="12" t="s">
        <v>82</v>
      </c>
      <c r="AW1129" s="12" t="s">
        <v>34</v>
      </c>
      <c r="AX1129" s="12" t="s">
        <v>70</v>
      </c>
      <c r="AY1129" s="221" t="s">
        <v>149</v>
      </c>
    </row>
    <row r="1130" spans="2:65" s="13" customFormat="1">
      <c r="B1130" s="222"/>
      <c r="C1130" s="223"/>
      <c r="D1130" s="224" t="s">
        <v>158</v>
      </c>
      <c r="E1130" s="225" t="s">
        <v>21</v>
      </c>
      <c r="F1130" s="226" t="s">
        <v>161</v>
      </c>
      <c r="G1130" s="223"/>
      <c r="H1130" s="227">
        <v>1</v>
      </c>
      <c r="I1130" s="228"/>
      <c r="J1130" s="223"/>
      <c r="K1130" s="223"/>
      <c r="L1130" s="229"/>
      <c r="M1130" s="230"/>
      <c r="N1130" s="231"/>
      <c r="O1130" s="231"/>
      <c r="P1130" s="231"/>
      <c r="Q1130" s="231"/>
      <c r="R1130" s="231"/>
      <c r="S1130" s="231"/>
      <c r="T1130" s="232"/>
      <c r="AT1130" s="233" t="s">
        <v>158</v>
      </c>
      <c r="AU1130" s="233" t="s">
        <v>82</v>
      </c>
      <c r="AV1130" s="13" t="s">
        <v>156</v>
      </c>
      <c r="AW1130" s="13" t="s">
        <v>34</v>
      </c>
      <c r="AX1130" s="13" t="s">
        <v>75</v>
      </c>
      <c r="AY1130" s="233" t="s">
        <v>149</v>
      </c>
    </row>
    <row r="1131" spans="2:65" s="1" customFormat="1" ht="31.5" customHeight="1">
      <c r="B1131" s="40"/>
      <c r="C1131" s="187" t="s">
        <v>1926</v>
      </c>
      <c r="D1131" s="187" t="s">
        <v>151</v>
      </c>
      <c r="E1131" s="188" t="s">
        <v>1927</v>
      </c>
      <c r="F1131" s="189" t="s">
        <v>1928</v>
      </c>
      <c r="G1131" s="190" t="s">
        <v>268</v>
      </c>
      <c r="H1131" s="191">
        <v>4</v>
      </c>
      <c r="I1131" s="192"/>
      <c r="J1131" s="193">
        <f>ROUND(I1131*H1131,2)</f>
        <v>0</v>
      </c>
      <c r="K1131" s="189" t="s">
        <v>155</v>
      </c>
      <c r="L1131" s="60"/>
      <c r="M1131" s="194" t="s">
        <v>21</v>
      </c>
      <c r="N1131" s="195" t="s">
        <v>41</v>
      </c>
      <c r="O1131" s="41"/>
      <c r="P1131" s="196">
        <f>O1131*H1131</f>
        <v>0</v>
      </c>
      <c r="Q1131" s="196">
        <v>0</v>
      </c>
      <c r="R1131" s="196">
        <f>Q1131*H1131</f>
        <v>0</v>
      </c>
      <c r="S1131" s="196">
        <v>0</v>
      </c>
      <c r="T1131" s="197">
        <f>S1131*H1131</f>
        <v>0</v>
      </c>
      <c r="AR1131" s="23" t="s">
        <v>244</v>
      </c>
      <c r="AT1131" s="23" t="s">
        <v>151</v>
      </c>
      <c r="AU1131" s="23" t="s">
        <v>82</v>
      </c>
      <c r="AY1131" s="23" t="s">
        <v>149</v>
      </c>
      <c r="BE1131" s="198">
        <f>IF(N1131="základní",J1131,0)</f>
        <v>0</v>
      </c>
      <c r="BF1131" s="198">
        <f>IF(N1131="snížená",J1131,0)</f>
        <v>0</v>
      </c>
      <c r="BG1131" s="198">
        <f>IF(N1131="zákl. přenesená",J1131,0)</f>
        <v>0</v>
      </c>
      <c r="BH1131" s="198">
        <f>IF(N1131="sníž. přenesená",J1131,0)</f>
        <v>0</v>
      </c>
      <c r="BI1131" s="198">
        <f>IF(N1131="nulová",J1131,0)</f>
        <v>0</v>
      </c>
      <c r="BJ1131" s="23" t="s">
        <v>75</v>
      </c>
      <c r="BK1131" s="198">
        <f>ROUND(I1131*H1131,2)</f>
        <v>0</v>
      </c>
      <c r="BL1131" s="23" t="s">
        <v>244</v>
      </c>
      <c r="BM1131" s="23" t="s">
        <v>1929</v>
      </c>
    </row>
    <row r="1132" spans="2:65" s="11" customFormat="1">
      <c r="B1132" s="199"/>
      <c r="C1132" s="200"/>
      <c r="D1132" s="201" t="s">
        <v>158</v>
      </c>
      <c r="E1132" s="202" t="s">
        <v>21</v>
      </c>
      <c r="F1132" s="203" t="s">
        <v>1930</v>
      </c>
      <c r="G1132" s="200"/>
      <c r="H1132" s="204" t="s">
        <v>21</v>
      </c>
      <c r="I1132" s="205"/>
      <c r="J1132" s="200"/>
      <c r="K1132" s="200"/>
      <c r="L1132" s="206"/>
      <c r="M1132" s="207"/>
      <c r="N1132" s="208"/>
      <c r="O1132" s="208"/>
      <c r="P1132" s="208"/>
      <c r="Q1132" s="208"/>
      <c r="R1132" s="208"/>
      <c r="S1132" s="208"/>
      <c r="T1132" s="209"/>
      <c r="AT1132" s="210" t="s">
        <v>158</v>
      </c>
      <c r="AU1132" s="210" t="s">
        <v>82</v>
      </c>
      <c r="AV1132" s="11" t="s">
        <v>75</v>
      </c>
      <c r="AW1132" s="11" t="s">
        <v>34</v>
      </c>
      <c r="AX1132" s="11" t="s">
        <v>70</v>
      </c>
      <c r="AY1132" s="210" t="s">
        <v>149</v>
      </c>
    </row>
    <row r="1133" spans="2:65" s="11" customFormat="1">
      <c r="B1133" s="199"/>
      <c r="C1133" s="200"/>
      <c r="D1133" s="201" t="s">
        <v>158</v>
      </c>
      <c r="E1133" s="202" t="s">
        <v>21</v>
      </c>
      <c r="F1133" s="203" t="s">
        <v>1931</v>
      </c>
      <c r="G1133" s="200"/>
      <c r="H1133" s="204" t="s">
        <v>21</v>
      </c>
      <c r="I1133" s="205"/>
      <c r="J1133" s="200"/>
      <c r="K1133" s="200"/>
      <c r="L1133" s="206"/>
      <c r="M1133" s="207"/>
      <c r="N1133" s="208"/>
      <c r="O1133" s="208"/>
      <c r="P1133" s="208"/>
      <c r="Q1133" s="208"/>
      <c r="R1133" s="208"/>
      <c r="S1133" s="208"/>
      <c r="T1133" s="209"/>
      <c r="AT1133" s="210" t="s">
        <v>158</v>
      </c>
      <c r="AU1133" s="210" t="s">
        <v>82</v>
      </c>
      <c r="AV1133" s="11" t="s">
        <v>75</v>
      </c>
      <c r="AW1133" s="11" t="s">
        <v>34</v>
      </c>
      <c r="AX1133" s="11" t="s">
        <v>70</v>
      </c>
      <c r="AY1133" s="210" t="s">
        <v>149</v>
      </c>
    </row>
    <row r="1134" spans="2:65" s="12" customFormat="1">
      <c r="B1134" s="211"/>
      <c r="C1134" s="212"/>
      <c r="D1134" s="201" t="s">
        <v>158</v>
      </c>
      <c r="E1134" s="213" t="s">
        <v>21</v>
      </c>
      <c r="F1134" s="214" t="s">
        <v>171</v>
      </c>
      <c r="G1134" s="212"/>
      <c r="H1134" s="215">
        <v>3</v>
      </c>
      <c r="I1134" s="216"/>
      <c r="J1134" s="212"/>
      <c r="K1134" s="212"/>
      <c r="L1134" s="217"/>
      <c r="M1134" s="218"/>
      <c r="N1134" s="219"/>
      <c r="O1134" s="219"/>
      <c r="P1134" s="219"/>
      <c r="Q1134" s="219"/>
      <c r="R1134" s="219"/>
      <c r="S1134" s="219"/>
      <c r="T1134" s="220"/>
      <c r="AT1134" s="221" t="s">
        <v>158</v>
      </c>
      <c r="AU1134" s="221" t="s">
        <v>82</v>
      </c>
      <c r="AV1134" s="12" t="s">
        <v>82</v>
      </c>
      <c r="AW1134" s="12" t="s">
        <v>34</v>
      </c>
      <c r="AX1134" s="12" t="s">
        <v>70</v>
      </c>
      <c r="AY1134" s="221" t="s">
        <v>149</v>
      </c>
    </row>
    <row r="1135" spans="2:65" s="11" customFormat="1">
      <c r="B1135" s="199"/>
      <c r="C1135" s="200"/>
      <c r="D1135" s="201" t="s">
        <v>158</v>
      </c>
      <c r="E1135" s="202" t="s">
        <v>21</v>
      </c>
      <c r="F1135" s="203" t="s">
        <v>1932</v>
      </c>
      <c r="G1135" s="200"/>
      <c r="H1135" s="204" t="s">
        <v>21</v>
      </c>
      <c r="I1135" s="205"/>
      <c r="J1135" s="200"/>
      <c r="K1135" s="200"/>
      <c r="L1135" s="206"/>
      <c r="M1135" s="207"/>
      <c r="N1135" s="208"/>
      <c r="O1135" s="208"/>
      <c r="P1135" s="208"/>
      <c r="Q1135" s="208"/>
      <c r="R1135" s="208"/>
      <c r="S1135" s="208"/>
      <c r="T1135" s="209"/>
      <c r="AT1135" s="210" t="s">
        <v>158</v>
      </c>
      <c r="AU1135" s="210" t="s">
        <v>82</v>
      </c>
      <c r="AV1135" s="11" t="s">
        <v>75</v>
      </c>
      <c r="AW1135" s="11" t="s">
        <v>34</v>
      </c>
      <c r="AX1135" s="11" t="s">
        <v>70</v>
      </c>
      <c r="AY1135" s="210" t="s">
        <v>149</v>
      </c>
    </row>
    <row r="1136" spans="2:65" s="12" customFormat="1">
      <c r="B1136" s="211"/>
      <c r="C1136" s="212"/>
      <c r="D1136" s="201" t="s">
        <v>158</v>
      </c>
      <c r="E1136" s="213" t="s">
        <v>21</v>
      </c>
      <c r="F1136" s="214" t="s">
        <v>75</v>
      </c>
      <c r="G1136" s="212"/>
      <c r="H1136" s="215">
        <v>1</v>
      </c>
      <c r="I1136" s="216"/>
      <c r="J1136" s="212"/>
      <c r="K1136" s="212"/>
      <c r="L1136" s="217"/>
      <c r="M1136" s="218"/>
      <c r="N1136" s="219"/>
      <c r="O1136" s="219"/>
      <c r="P1136" s="219"/>
      <c r="Q1136" s="219"/>
      <c r="R1136" s="219"/>
      <c r="S1136" s="219"/>
      <c r="T1136" s="220"/>
      <c r="AT1136" s="221" t="s">
        <v>158</v>
      </c>
      <c r="AU1136" s="221" t="s">
        <v>82</v>
      </c>
      <c r="AV1136" s="12" t="s">
        <v>82</v>
      </c>
      <c r="AW1136" s="12" t="s">
        <v>34</v>
      </c>
      <c r="AX1136" s="12" t="s">
        <v>70</v>
      </c>
      <c r="AY1136" s="221" t="s">
        <v>149</v>
      </c>
    </row>
    <row r="1137" spans="2:65" s="13" customFormat="1">
      <c r="B1137" s="222"/>
      <c r="C1137" s="223"/>
      <c r="D1137" s="224" t="s">
        <v>158</v>
      </c>
      <c r="E1137" s="225" t="s">
        <v>21</v>
      </c>
      <c r="F1137" s="226" t="s">
        <v>161</v>
      </c>
      <c r="G1137" s="223"/>
      <c r="H1137" s="227">
        <v>4</v>
      </c>
      <c r="I1137" s="228"/>
      <c r="J1137" s="223"/>
      <c r="K1137" s="223"/>
      <c r="L1137" s="229"/>
      <c r="M1137" s="230"/>
      <c r="N1137" s="231"/>
      <c r="O1137" s="231"/>
      <c r="P1137" s="231"/>
      <c r="Q1137" s="231"/>
      <c r="R1137" s="231"/>
      <c r="S1137" s="231"/>
      <c r="T1137" s="232"/>
      <c r="AT1137" s="233" t="s">
        <v>158</v>
      </c>
      <c r="AU1137" s="233" t="s">
        <v>82</v>
      </c>
      <c r="AV1137" s="13" t="s">
        <v>156</v>
      </c>
      <c r="AW1137" s="13" t="s">
        <v>34</v>
      </c>
      <c r="AX1137" s="13" t="s">
        <v>75</v>
      </c>
      <c r="AY1137" s="233" t="s">
        <v>149</v>
      </c>
    </row>
    <row r="1138" spans="2:65" s="1" customFormat="1" ht="22.5" customHeight="1">
      <c r="B1138" s="40"/>
      <c r="C1138" s="237" t="s">
        <v>1933</v>
      </c>
      <c r="D1138" s="237" t="s">
        <v>245</v>
      </c>
      <c r="E1138" s="238" t="s">
        <v>1934</v>
      </c>
      <c r="F1138" s="239" t="s">
        <v>1923</v>
      </c>
      <c r="G1138" s="240" t="s">
        <v>1299</v>
      </c>
      <c r="H1138" s="241">
        <v>3</v>
      </c>
      <c r="I1138" s="242"/>
      <c r="J1138" s="243">
        <f>ROUND(I1138*H1138,2)</f>
        <v>0</v>
      </c>
      <c r="K1138" s="239" t="s">
        <v>21</v>
      </c>
      <c r="L1138" s="244"/>
      <c r="M1138" s="245" t="s">
        <v>21</v>
      </c>
      <c r="N1138" s="246" t="s">
        <v>41</v>
      </c>
      <c r="O1138" s="41"/>
      <c r="P1138" s="196">
        <f>O1138*H1138</f>
        <v>0</v>
      </c>
      <c r="Q1138" s="196">
        <v>0</v>
      </c>
      <c r="R1138" s="196">
        <f>Q1138*H1138</f>
        <v>0</v>
      </c>
      <c r="S1138" s="196">
        <v>0</v>
      </c>
      <c r="T1138" s="197">
        <f>S1138*H1138</f>
        <v>0</v>
      </c>
      <c r="AR1138" s="23" t="s">
        <v>361</v>
      </c>
      <c r="AT1138" s="23" t="s">
        <v>245</v>
      </c>
      <c r="AU1138" s="23" t="s">
        <v>82</v>
      </c>
      <c r="AY1138" s="23" t="s">
        <v>149</v>
      </c>
      <c r="BE1138" s="198">
        <f>IF(N1138="základní",J1138,0)</f>
        <v>0</v>
      </c>
      <c r="BF1138" s="198">
        <f>IF(N1138="snížená",J1138,0)</f>
        <v>0</v>
      </c>
      <c r="BG1138" s="198">
        <f>IF(N1138="zákl. přenesená",J1138,0)</f>
        <v>0</v>
      </c>
      <c r="BH1138" s="198">
        <f>IF(N1138="sníž. přenesená",J1138,0)</f>
        <v>0</v>
      </c>
      <c r="BI1138" s="198">
        <f>IF(N1138="nulová",J1138,0)</f>
        <v>0</v>
      </c>
      <c r="BJ1138" s="23" t="s">
        <v>75</v>
      </c>
      <c r="BK1138" s="198">
        <f>ROUND(I1138*H1138,2)</f>
        <v>0</v>
      </c>
      <c r="BL1138" s="23" t="s">
        <v>244</v>
      </c>
      <c r="BM1138" s="23" t="s">
        <v>1935</v>
      </c>
    </row>
    <row r="1139" spans="2:65" s="11" customFormat="1" ht="27">
      <c r="B1139" s="199"/>
      <c r="C1139" s="200"/>
      <c r="D1139" s="201" t="s">
        <v>158</v>
      </c>
      <c r="E1139" s="202" t="s">
        <v>21</v>
      </c>
      <c r="F1139" s="203" t="s">
        <v>1925</v>
      </c>
      <c r="G1139" s="200"/>
      <c r="H1139" s="204" t="s">
        <v>21</v>
      </c>
      <c r="I1139" s="205"/>
      <c r="J1139" s="200"/>
      <c r="K1139" s="200"/>
      <c r="L1139" s="206"/>
      <c r="M1139" s="207"/>
      <c r="N1139" s="208"/>
      <c r="O1139" s="208"/>
      <c r="P1139" s="208"/>
      <c r="Q1139" s="208"/>
      <c r="R1139" s="208"/>
      <c r="S1139" s="208"/>
      <c r="T1139" s="209"/>
      <c r="AT1139" s="210" t="s">
        <v>158</v>
      </c>
      <c r="AU1139" s="210" t="s">
        <v>82</v>
      </c>
      <c r="AV1139" s="11" t="s">
        <v>75</v>
      </c>
      <c r="AW1139" s="11" t="s">
        <v>34</v>
      </c>
      <c r="AX1139" s="11" t="s">
        <v>70</v>
      </c>
      <c r="AY1139" s="210" t="s">
        <v>149</v>
      </c>
    </row>
    <row r="1140" spans="2:65" s="12" customFormat="1">
      <c r="B1140" s="211"/>
      <c r="C1140" s="212"/>
      <c r="D1140" s="201" t="s">
        <v>158</v>
      </c>
      <c r="E1140" s="213" t="s">
        <v>21</v>
      </c>
      <c r="F1140" s="214" t="s">
        <v>1936</v>
      </c>
      <c r="G1140" s="212"/>
      <c r="H1140" s="215">
        <v>3</v>
      </c>
      <c r="I1140" s="216"/>
      <c r="J1140" s="212"/>
      <c r="K1140" s="212"/>
      <c r="L1140" s="217"/>
      <c r="M1140" s="218"/>
      <c r="N1140" s="219"/>
      <c r="O1140" s="219"/>
      <c r="P1140" s="219"/>
      <c r="Q1140" s="219"/>
      <c r="R1140" s="219"/>
      <c r="S1140" s="219"/>
      <c r="T1140" s="220"/>
      <c r="AT1140" s="221" t="s">
        <v>158</v>
      </c>
      <c r="AU1140" s="221" t="s">
        <v>82</v>
      </c>
      <c r="AV1140" s="12" t="s">
        <v>82</v>
      </c>
      <c r="AW1140" s="12" t="s">
        <v>34</v>
      </c>
      <c r="AX1140" s="12" t="s">
        <v>70</v>
      </c>
      <c r="AY1140" s="221" t="s">
        <v>149</v>
      </c>
    </row>
    <row r="1141" spans="2:65" s="13" customFormat="1">
      <c r="B1141" s="222"/>
      <c r="C1141" s="223"/>
      <c r="D1141" s="224" t="s">
        <v>158</v>
      </c>
      <c r="E1141" s="225" t="s">
        <v>21</v>
      </c>
      <c r="F1141" s="226" t="s">
        <v>161</v>
      </c>
      <c r="G1141" s="223"/>
      <c r="H1141" s="227">
        <v>3</v>
      </c>
      <c r="I1141" s="228"/>
      <c r="J1141" s="223"/>
      <c r="K1141" s="223"/>
      <c r="L1141" s="229"/>
      <c r="M1141" s="230"/>
      <c r="N1141" s="231"/>
      <c r="O1141" s="231"/>
      <c r="P1141" s="231"/>
      <c r="Q1141" s="231"/>
      <c r="R1141" s="231"/>
      <c r="S1141" s="231"/>
      <c r="T1141" s="232"/>
      <c r="AT1141" s="233" t="s">
        <v>158</v>
      </c>
      <c r="AU1141" s="233" t="s">
        <v>82</v>
      </c>
      <c r="AV1141" s="13" t="s">
        <v>156</v>
      </c>
      <c r="AW1141" s="13" t="s">
        <v>34</v>
      </c>
      <c r="AX1141" s="13" t="s">
        <v>75</v>
      </c>
      <c r="AY1141" s="233" t="s">
        <v>149</v>
      </c>
    </row>
    <row r="1142" spans="2:65" s="1" customFormat="1" ht="22.5" customHeight="1">
      <c r="B1142" s="40"/>
      <c r="C1142" s="237" t="s">
        <v>1937</v>
      </c>
      <c r="D1142" s="237" t="s">
        <v>245</v>
      </c>
      <c r="E1142" s="238" t="s">
        <v>1938</v>
      </c>
      <c r="F1142" s="239" t="s">
        <v>1923</v>
      </c>
      <c r="G1142" s="240" t="s">
        <v>1299</v>
      </c>
      <c r="H1142" s="241">
        <v>1</v>
      </c>
      <c r="I1142" s="242"/>
      <c r="J1142" s="243">
        <f>ROUND(I1142*H1142,2)</f>
        <v>0</v>
      </c>
      <c r="K1142" s="239" t="s">
        <v>21</v>
      </c>
      <c r="L1142" s="244"/>
      <c r="M1142" s="245" t="s">
        <v>21</v>
      </c>
      <c r="N1142" s="246" t="s">
        <v>41</v>
      </c>
      <c r="O1142" s="41"/>
      <c r="P1142" s="196">
        <f>O1142*H1142</f>
        <v>0</v>
      </c>
      <c r="Q1142" s="196">
        <v>0</v>
      </c>
      <c r="R1142" s="196">
        <f>Q1142*H1142</f>
        <v>0</v>
      </c>
      <c r="S1142" s="196">
        <v>0</v>
      </c>
      <c r="T1142" s="197">
        <f>S1142*H1142</f>
        <v>0</v>
      </c>
      <c r="AR1142" s="23" t="s">
        <v>361</v>
      </c>
      <c r="AT1142" s="23" t="s">
        <v>245</v>
      </c>
      <c r="AU1142" s="23" t="s">
        <v>82</v>
      </c>
      <c r="AY1142" s="23" t="s">
        <v>149</v>
      </c>
      <c r="BE1142" s="198">
        <f>IF(N1142="základní",J1142,0)</f>
        <v>0</v>
      </c>
      <c r="BF1142" s="198">
        <f>IF(N1142="snížená",J1142,0)</f>
        <v>0</v>
      </c>
      <c r="BG1142" s="198">
        <f>IF(N1142="zákl. přenesená",J1142,0)</f>
        <v>0</v>
      </c>
      <c r="BH1142" s="198">
        <f>IF(N1142="sníž. přenesená",J1142,0)</f>
        <v>0</v>
      </c>
      <c r="BI1142" s="198">
        <f>IF(N1142="nulová",J1142,0)</f>
        <v>0</v>
      </c>
      <c r="BJ1142" s="23" t="s">
        <v>75</v>
      </c>
      <c r="BK1142" s="198">
        <f>ROUND(I1142*H1142,2)</f>
        <v>0</v>
      </c>
      <c r="BL1142" s="23" t="s">
        <v>244</v>
      </c>
      <c r="BM1142" s="23" t="s">
        <v>1939</v>
      </c>
    </row>
    <row r="1143" spans="2:65" s="11" customFormat="1" ht="27">
      <c r="B1143" s="199"/>
      <c r="C1143" s="200"/>
      <c r="D1143" s="201" t="s">
        <v>158</v>
      </c>
      <c r="E1143" s="202" t="s">
        <v>21</v>
      </c>
      <c r="F1143" s="203" t="s">
        <v>1925</v>
      </c>
      <c r="G1143" s="200"/>
      <c r="H1143" s="204" t="s">
        <v>21</v>
      </c>
      <c r="I1143" s="205"/>
      <c r="J1143" s="200"/>
      <c r="K1143" s="200"/>
      <c r="L1143" s="206"/>
      <c r="M1143" s="207"/>
      <c r="N1143" s="208"/>
      <c r="O1143" s="208"/>
      <c r="P1143" s="208"/>
      <c r="Q1143" s="208"/>
      <c r="R1143" s="208"/>
      <c r="S1143" s="208"/>
      <c r="T1143" s="209"/>
      <c r="AT1143" s="210" t="s">
        <v>158</v>
      </c>
      <c r="AU1143" s="210" t="s">
        <v>82</v>
      </c>
      <c r="AV1143" s="11" t="s">
        <v>75</v>
      </c>
      <c r="AW1143" s="11" t="s">
        <v>34</v>
      </c>
      <c r="AX1143" s="11" t="s">
        <v>70</v>
      </c>
      <c r="AY1143" s="210" t="s">
        <v>149</v>
      </c>
    </row>
    <row r="1144" spans="2:65" s="12" customFormat="1">
      <c r="B1144" s="211"/>
      <c r="C1144" s="212"/>
      <c r="D1144" s="201" t="s">
        <v>158</v>
      </c>
      <c r="E1144" s="213" t="s">
        <v>21</v>
      </c>
      <c r="F1144" s="214" t="s">
        <v>75</v>
      </c>
      <c r="G1144" s="212"/>
      <c r="H1144" s="215">
        <v>1</v>
      </c>
      <c r="I1144" s="216"/>
      <c r="J1144" s="212"/>
      <c r="K1144" s="212"/>
      <c r="L1144" s="217"/>
      <c r="M1144" s="218"/>
      <c r="N1144" s="219"/>
      <c r="O1144" s="219"/>
      <c r="P1144" s="219"/>
      <c r="Q1144" s="219"/>
      <c r="R1144" s="219"/>
      <c r="S1144" s="219"/>
      <c r="T1144" s="220"/>
      <c r="AT1144" s="221" t="s">
        <v>158</v>
      </c>
      <c r="AU1144" s="221" t="s">
        <v>82</v>
      </c>
      <c r="AV1144" s="12" t="s">
        <v>82</v>
      </c>
      <c r="AW1144" s="12" t="s">
        <v>34</v>
      </c>
      <c r="AX1144" s="12" t="s">
        <v>70</v>
      </c>
      <c r="AY1144" s="221" t="s">
        <v>149</v>
      </c>
    </row>
    <row r="1145" spans="2:65" s="13" customFormat="1">
      <c r="B1145" s="222"/>
      <c r="C1145" s="223"/>
      <c r="D1145" s="224" t="s">
        <v>158</v>
      </c>
      <c r="E1145" s="225" t="s">
        <v>21</v>
      </c>
      <c r="F1145" s="226" t="s">
        <v>161</v>
      </c>
      <c r="G1145" s="223"/>
      <c r="H1145" s="227">
        <v>1</v>
      </c>
      <c r="I1145" s="228"/>
      <c r="J1145" s="223"/>
      <c r="K1145" s="223"/>
      <c r="L1145" s="229"/>
      <c r="M1145" s="230"/>
      <c r="N1145" s="231"/>
      <c r="O1145" s="231"/>
      <c r="P1145" s="231"/>
      <c r="Q1145" s="231"/>
      <c r="R1145" s="231"/>
      <c r="S1145" s="231"/>
      <c r="T1145" s="232"/>
      <c r="AT1145" s="233" t="s">
        <v>158</v>
      </c>
      <c r="AU1145" s="233" t="s">
        <v>82</v>
      </c>
      <c r="AV1145" s="13" t="s">
        <v>156</v>
      </c>
      <c r="AW1145" s="13" t="s">
        <v>34</v>
      </c>
      <c r="AX1145" s="13" t="s">
        <v>75</v>
      </c>
      <c r="AY1145" s="233" t="s">
        <v>149</v>
      </c>
    </row>
    <row r="1146" spans="2:65" s="1" customFormat="1" ht="31.5" customHeight="1">
      <c r="B1146" s="40"/>
      <c r="C1146" s="187" t="s">
        <v>1940</v>
      </c>
      <c r="D1146" s="187" t="s">
        <v>151</v>
      </c>
      <c r="E1146" s="188" t="s">
        <v>1941</v>
      </c>
      <c r="F1146" s="189" t="s">
        <v>1942</v>
      </c>
      <c r="G1146" s="190" t="s">
        <v>268</v>
      </c>
      <c r="H1146" s="191">
        <v>1</v>
      </c>
      <c r="I1146" s="192"/>
      <c r="J1146" s="193">
        <f>ROUND(I1146*H1146,2)</f>
        <v>0</v>
      </c>
      <c r="K1146" s="189" t="s">
        <v>155</v>
      </c>
      <c r="L1146" s="60"/>
      <c r="M1146" s="194" t="s">
        <v>21</v>
      </c>
      <c r="N1146" s="195" t="s">
        <v>41</v>
      </c>
      <c r="O1146" s="41"/>
      <c r="P1146" s="196">
        <f>O1146*H1146</f>
        <v>0</v>
      </c>
      <c r="Q1146" s="196">
        <v>0</v>
      </c>
      <c r="R1146" s="196">
        <f>Q1146*H1146</f>
        <v>0</v>
      </c>
      <c r="S1146" s="196">
        <v>0</v>
      </c>
      <c r="T1146" s="197">
        <f>S1146*H1146</f>
        <v>0</v>
      </c>
      <c r="AR1146" s="23" t="s">
        <v>244</v>
      </c>
      <c r="AT1146" s="23" t="s">
        <v>151</v>
      </c>
      <c r="AU1146" s="23" t="s">
        <v>82</v>
      </c>
      <c r="AY1146" s="23" t="s">
        <v>149</v>
      </c>
      <c r="BE1146" s="198">
        <f>IF(N1146="základní",J1146,0)</f>
        <v>0</v>
      </c>
      <c r="BF1146" s="198">
        <f>IF(N1146="snížená",J1146,0)</f>
        <v>0</v>
      </c>
      <c r="BG1146" s="198">
        <f>IF(N1146="zákl. přenesená",J1146,0)</f>
        <v>0</v>
      </c>
      <c r="BH1146" s="198">
        <f>IF(N1146="sníž. přenesená",J1146,0)</f>
        <v>0</v>
      </c>
      <c r="BI1146" s="198">
        <f>IF(N1146="nulová",J1146,0)</f>
        <v>0</v>
      </c>
      <c r="BJ1146" s="23" t="s">
        <v>75</v>
      </c>
      <c r="BK1146" s="198">
        <f>ROUND(I1146*H1146,2)</f>
        <v>0</v>
      </c>
      <c r="BL1146" s="23" t="s">
        <v>244</v>
      </c>
      <c r="BM1146" s="23" t="s">
        <v>1943</v>
      </c>
    </row>
    <row r="1147" spans="2:65" s="11" customFormat="1">
      <c r="B1147" s="199"/>
      <c r="C1147" s="200"/>
      <c r="D1147" s="201" t="s">
        <v>158</v>
      </c>
      <c r="E1147" s="202" t="s">
        <v>21</v>
      </c>
      <c r="F1147" s="203" t="s">
        <v>1930</v>
      </c>
      <c r="G1147" s="200"/>
      <c r="H1147" s="204" t="s">
        <v>21</v>
      </c>
      <c r="I1147" s="205"/>
      <c r="J1147" s="200"/>
      <c r="K1147" s="200"/>
      <c r="L1147" s="206"/>
      <c r="M1147" s="207"/>
      <c r="N1147" s="208"/>
      <c r="O1147" s="208"/>
      <c r="P1147" s="208"/>
      <c r="Q1147" s="208"/>
      <c r="R1147" s="208"/>
      <c r="S1147" s="208"/>
      <c r="T1147" s="209"/>
      <c r="AT1147" s="210" t="s">
        <v>158</v>
      </c>
      <c r="AU1147" s="210" t="s">
        <v>82</v>
      </c>
      <c r="AV1147" s="11" t="s">
        <v>75</v>
      </c>
      <c r="AW1147" s="11" t="s">
        <v>34</v>
      </c>
      <c r="AX1147" s="11" t="s">
        <v>70</v>
      </c>
      <c r="AY1147" s="210" t="s">
        <v>149</v>
      </c>
    </row>
    <row r="1148" spans="2:65" s="11" customFormat="1">
      <c r="B1148" s="199"/>
      <c r="C1148" s="200"/>
      <c r="D1148" s="201" t="s">
        <v>158</v>
      </c>
      <c r="E1148" s="202" t="s">
        <v>21</v>
      </c>
      <c r="F1148" s="203" t="s">
        <v>1944</v>
      </c>
      <c r="G1148" s="200"/>
      <c r="H1148" s="204" t="s">
        <v>21</v>
      </c>
      <c r="I1148" s="205"/>
      <c r="J1148" s="200"/>
      <c r="K1148" s="200"/>
      <c r="L1148" s="206"/>
      <c r="M1148" s="207"/>
      <c r="N1148" s="208"/>
      <c r="O1148" s="208"/>
      <c r="P1148" s="208"/>
      <c r="Q1148" s="208"/>
      <c r="R1148" s="208"/>
      <c r="S1148" s="208"/>
      <c r="T1148" s="209"/>
      <c r="AT1148" s="210" t="s">
        <v>158</v>
      </c>
      <c r="AU1148" s="210" t="s">
        <v>82</v>
      </c>
      <c r="AV1148" s="11" t="s">
        <v>75</v>
      </c>
      <c r="AW1148" s="11" t="s">
        <v>34</v>
      </c>
      <c r="AX1148" s="11" t="s">
        <v>70</v>
      </c>
      <c r="AY1148" s="210" t="s">
        <v>149</v>
      </c>
    </row>
    <row r="1149" spans="2:65" s="12" customFormat="1">
      <c r="B1149" s="211"/>
      <c r="C1149" s="212"/>
      <c r="D1149" s="201" t="s">
        <v>158</v>
      </c>
      <c r="E1149" s="213" t="s">
        <v>21</v>
      </c>
      <c r="F1149" s="214" t="s">
        <v>75</v>
      </c>
      <c r="G1149" s="212"/>
      <c r="H1149" s="215">
        <v>1</v>
      </c>
      <c r="I1149" s="216"/>
      <c r="J1149" s="212"/>
      <c r="K1149" s="212"/>
      <c r="L1149" s="217"/>
      <c r="M1149" s="218"/>
      <c r="N1149" s="219"/>
      <c r="O1149" s="219"/>
      <c r="P1149" s="219"/>
      <c r="Q1149" s="219"/>
      <c r="R1149" s="219"/>
      <c r="S1149" s="219"/>
      <c r="T1149" s="220"/>
      <c r="AT1149" s="221" t="s">
        <v>158</v>
      </c>
      <c r="AU1149" s="221" t="s">
        <v>82</v>
      </c>
      <c r="AV1149" s="12" t="s">
        <v>82</v>
      </c>
      <c r="AW1149" s="12" t="s">
        <v>34</v>
      </c>
      <c r="AX1149" s="12" t="s">
        <v>70</v>
      </c>
      <c r="AY1149" s="221" t="s">
        <v>149</v>
      </c>
    </row>
    <row r="1150" spans="2:65" s="13" customFormat="1">
      <c r="B1150" s="222"/>
      <c r="C1150" s="223"/>
      <c r="D1150" s="224" t="s">
        <v>158</v>
      </c>
      <c r="E1150" s="225" t="s">
        <v>21</v>
      </c>
      <c r="F1150" s="226" t="s">
        <v>161</v>
      </c>
      <c r="G1150" s="223"/>
      <c r="H1150" s="227">
        <v>1</v>
      </c>
      <c r="I1150" s="228"/>
      <c r="J1150" s="223"/>
      <c r="K1150" s="223"/>
      <c r="L1150" s="229"/>
      <c r="M1150" s="230"/>
      <c r="N1150" s="231"/>
      <c r="O1150" s="231"/>
      <c r="P1150" s="231"/>
      <c r="Q1150" s="231"/>
      <c r="R1150" s="231"/>
      <c r="S1150" s="231"/>
      <c r="T1150" s="232"/>
      <c r="AT1150" s="233" t="s">
        <v>158</v>
      </c>
      <c r="AU1150" s="233" t="s">
        <v>82</v>
      </c>
      <c r="AV1150" s="13" t="s">
        <v>156</v>
      </c>
      <c r="AW1150" s="13" t="s">
        <v>34</v>
      </c>
      <c r="AX1150" s="13" t="s">
        <v>75</v>
      </c>
      <c r="AY1150" s="233" t="s">
        <v>149</v>
      </c>
    </row>
    <row r="1151" spans="2:65" s="1" customFormat="1" ht="22.5" customHeight="1">
      <c r="B1151" s="40"/>
      <c r="C1151" s="237" t="s">
        <v>1945</v>
      </c>
      <c r="D1151" s="237" t="s">
        <v>245</v>
      </c>
      <c r="E1151" s="238" t="s">
        <v>1946</v>
      </c>
      <c r="F1151" s="239" t="s">
        <v>1923</v>
      </c>
      <c r="G1151" s="240" t="s">
        <v>1299</v>
      </c>
      <c r="H1151" s="241">
        <v>1</v>
      </c>
      <c r="I1151" s="242"/>
      <c r="J1151" s="243">
        <f>ROUND(I1151*H1151,2)</f>
        <v>0</v>
      </c>
      <c r="K1151" s="239" t="s">
        <v>21</v>
      </c>
      <c r="L1151" s="244"/>
      <c r="M1151" s="245" t="s">
        <v>21</v>
      </c>
      <c r="N1151" s="246" t="s">
        <v>41</v>
      </c>
      <c r="O1151" s="41"/>
      <c r="P1151" s="196">
        <f>O1151*H1151</f>
        <v>0</v>
      </c>
      <c r="Q1151" s="196">
        <v>0</v>
      </c>
      <c r="R1151" s="196">
        <f>Q1151*H1151</f>
        <v>0</v>
      </c>
      <c r="S1151" s="196">
        <v>0</v>
      </c>
      <c r="T1151" s="197">
        <f>S1151*H1151</f>
        <v>0</v>
      </c>
      <c r="AR1151" s="23" t="s">
        <v>361</v>
      </c>
      <c r="AT1151" s="23" t="s">
        <v>245</v>
      </c>
      <c r="AU1151" s="23" t="s">
        <v>82</v>
      </c>
      <c r="AY1151" s="23" t="s">
        <v>149</v>
      </c>
      <c r="BE1151" s="198">
        <f>IF(N1151="základní",J1151,0)</f>
        <v>0</v>
      </c>
      <c r="BF1151" s="198">
        <f>IF(N1151="snížená",J1151,0)</f>
        <v>0</v>
      </c>
      <c r="BG1151" s="198">
        <f>IF(N1151="zákl. přenesená",J1151,0)</f>
        <v>0</v>
      </c>
      <c r="BH1151" s="198">
        <f>IF(N1151="sníž. přenesená",J1151,0)</f>
        <v>0</v>
      </c>
      <c r="BI1151" s="198">
        <f>IF(N1151="nulová",J1151,0)</f>
        <v>0</v>
      </c>
      <c r="BJ1151" s="23" t="s">
        <v>75</v>
      </c>
      <c r="BK1151" s="198">
        <f>ROUND(I1151*H1151,2)</f>
        <v>0</v>
      </c>
      <c r="BL1151" s="23" t="s">
        <v>244</v>
      </c>
      <c r="BM1151" s="23" t="s">
        <v>1947</v>
      </c>
    </row>
    <row r="1152" spans="2:65" s="11" customFormat="1" ht="27">
      <c r="B1152" s="199"/>
      <c r="C1152" s="200"/>
      <c r="D1152" s="201" t="s">
        <v>158</v>
      </c>
      <c r="E1152" s="202" t="s">
        <v>21</v>
      </c>
      <c r="F1152" s="203" t="s">
        <v>1925</v>
      </c>
      <c r="G1152" s="200"/>
      <c r="H1152" s="204" t="s">
        <v>21</v>
      </c>
      <c r="I1152" s="205"/>
      <c r="J1152" s="200"/>
      <c r="K1152" s="200"/>
      <c r="L1152" s="206"/>
      <c r="M1152" s="207"/>
      <c r="N1152" s="208"/>
      <c r="O1152" s="208"/>
      <c r="P1152" s="208"/>
      <c r="Q1152" s="208"/>
      <c r="R1152" s="208"/>
      <c r="S1152" s="208"/>
      <c r="T1152" s="209"/>
      <c r="AT1152" s="210" t="s">
        <v>158</v>
      </c>
      <c r="AU1152" s="210" t="s">
        <v>82</v>
      </c>
      <c r="AV1152" s="11" t="s">
        <v>75</v>
      </c>
      <c r="AW1152" s="11" t="s">
        <v>34</v>
      </c>
      <c r="AX1152" s="11" t="s">
        <v>70</v>
      </c>
      <c r="AY1152" s="210" t="s">
        <v>149</v>
      </c>
    </row>
    <row r="1153" spans="2:65" s="12" customFormat="1">
      <c r="B1153" s="211"/>
      <c r="C1153" s="212"/>
      <c r="D1153" s="201" t="s">
        <v>158</v>
      </c>
      <c r="E1153" s="213" t="s">
        <v>21</v>
      </c>
      <c r="F1153" s="214" t="s">
        <v>75</v>
      </c>
      <c r="G1153" s="212"/>
      <c r="H1153" s="215">
        <v>1</v>
      </c>
      <c r="I1153" s="216"/>
      <c r="J1153" s="212"/>
      <c r="K1153" s="212"/>
      <c r="L1153" s="217"/>
      <c r="M1153" s="218"/>
      <c r="N1153" s="219"/>
      <c r="O1153" s="219"/>
      <c r="P1153" s="219"/>
      <c r="Q1153" s="219"/>
      <c r="R1153" s="219"/>
      <c r="S1153" s="219"/>
      <c r="T1153" s="220"/>
      <c r="AT1153" s="221" t="s">
        <v>158</v>
      </c>
      <c r="AU1153" s="221" t="s">
        <v>82</v>
      </c>
      <c r="AV1153" s="12" t="s">
        <v>82</v>
      </c>
      <c r="AW1153" s="12" t="s">
        <v>34</v>
      </c>
      <c r="AX1153" s="12" t="s">
        <v>70</v>
      </c>
      <c r="AY1153" s="221" t="s">
        <v>149</v>
      </c>
    </row>
    <row r="1154" spans="2:65" s="13" customFormat="1">
      <c r="B1154" s="222"/>
      <c r="C1154" s="223"/>
      <c r="D1154" s="224" t="s">
        <v>158</v>
      </c>
      <c r="E1154" s="225" t="s">
        <v>21</v>
      </c>
      <c r="F1154" s="226" t="s">
        <v>161</v>
      </c>
      <c r="G1154" s="223"/>
      <c r="H1154" s="227">
        <v>1</v>
      </c>
      <c r="I1154" s="228"/>
      <c r="J1154" s="223"/>
      <c r="K1154" s="223"/>
      <c r="L1154" s="229"/>
      <c r="M1154" s="230"/>
      <c r="N1154" s="231"/>
      <c r="O1154" s="231"/>
      <c r="P1154" s="231"/>
      <c r="Q1154" s="231"/>
      <c r="R1154" s="231"/>
      <c r="S1154" s="231"/>
      <c r="T1154" s="232"/>
      <c r="AT1154" s="233" t="s">
        <v>158</v>
      </c>
      <c r="AU1154" s="233" t="s">
        <v>82</v>
      </c>
      <c r="AV1154" s="13" t="s">
        <v>156</v>
      </c>
      <c r="AW1154" s="13" t="s">
        <v>34</v>
      </c>
      <c r="AX1154" s="13" t="s">
        <v>75</v>
      </c>
      <c r="AY1154" s="233" t="s">
        <v>149</v>
      </c>
    </row>
    <row r="1155" spans="2:65" s="1" customFormat="1" ht="31.5" customHeight="1">
      <c r="B1155" s="40"/>
      <c r="C1155" s="187" t="s">
        <v>1948</v>
      </c>
      <c r="D1155" s="187" t="s">
        <v>151</v>
      </c>
      <c r="E1155" s="188" t="s">
        <v>1949</v>
      </c>
      <c r="F1155" s="189" t="s">
        <v>1950</v>
      </c>
      <c r="G1155" s="190" t="s">
        <v>268</v>
      </c>
      <c r="H1155" s="191">
        <v>1</v>
      </c>
      <c r="I1155" s="192"/>
      <c r="J1155" s="193">
        <f>ROUND(I1155*H1155,2)</f>
        <v>0</v>
      </c>
      <c r="K1155" s="189" t="s">
        <v>155</v>
      </c>
      <c r="L1155" s="60"/>
      <c r="M1155" s="194" t="s">
        <v>21</v>
      </c>
      <c r="N1155" s="195" t="s">
        <v>41</v>
      </c>
      <c r="O1155" s="41"/>
      <c r="P1155" s="196">
        <f>O1155*H1155</f>
        <v>0</v>
      </c>
      <c r="Q1155" s="196">
        <v>8.4000000000000003E-4</v>
      </c>
      <c r="R1155" s="196">
        <f>Q1155*H1155</f>
        <v>8.4000000000000003E-4</v>
      </c>
      <c r="S1155" s="196">
        <v>0</v>
      </c>
      <c r="T1155" s="197">
        <f>S1155*H1155</f>
        <v>0</v>
      </c>
      <c r="AR1155" s="23" t="s">
        <v>244</v>
      </c>
      <c r="AT1155" s="23" t="s">
        <v>151</v>
      </c>
      <c r="AU1155" s="23" t="s">
        <v>82</v>
      </c>
      <c r="AY1155" s="23" t="s">
        <v>149</v>
      </c>
      <c r="BE1155" s="198">
        <f>IF(N1155="základní",J1155,0)</f>
        <v>0</v>
      </c>
      <c r="BF1155" s="198">
        <f>IF(N1155="snížená",J1155,0)</f>
        <v>0</v>
      </c>
      <c r="BG1155" s="198">
        <f>IF(N1155="zákl. přenesená",J1155,0)</f>
        <v>0</v>
      </c>
      <c r="BH1155" s="198">
        <f>IF(N1155="sníž. přenesená",J1155,0)</f>
        <v>0</v>
      </c>
      <c r="BI1155" s="198">
        <f>IF(N1155="nulová",J1155,0)</f>
        <v>0</v>
      </c>
      <c r="BJ1155" s="23" t="s">
        <v>75</v>
      </c>
      <c r="BK1155" s="198">
        <f>ROUND(I1155*H1155,2)</f>
        <v>0</v>
      </c>
      <c r="BL1155" s="23" t="s">
        <v>244</v>
      </c>
      <c r="BM1155" s="23" t="s">
        <v>1951</v>
      </c>
    </row>
    <row r="1156" spans="2:65" s="11" customFormat="1">
      <c r="B1156" s="199"/>
      <c r="C1156" s="200"/>
      <c r="D1156" s="201" t="s">
        <v>158</v>
      </c>
      <c r="E1156" s="202" t="s">
        <v>21</v>
      </c>
      <c r="F1156" s="203" t="s">
        <v>1952</v>
      </c>
      <c r="G1156" s="200"/>
      <c r="H1156" s="204" t="s">
        <v>21</v>
      </c>
      <c r="I1156" s="205"/>
      <c r="J1156" s="200"/>
      <c r="K1156" s="200"/>
      <c r="L1156" s="206"/>
      <c r="M1156" s="207"/>
      <c r="N1156" s="208"/>
      <c r="O1156" s="208"/>
      <c r="P1156" s="208"/>
      <c r="Q1156" s="208"/>
      <c r="R1156" s="208"/>
      <c r="S1156" s="208"/>
      <c r="T1156" s="209"/>
      <c r="AT1156" s="210" t="s">
        <v>158</v>
      </c>
      <c r="AU1156" s="210" t="s">
        <v>82</v>
      </c>
      <c r="AV1156" s="11" t="s">
        <v>75</v>
      </c>
      <c r="AW1156" s="11" t="s">
        <v>34</v>
      </c>
      <c r="AX1156" s="11" t="s">
        <v>70</v>
      </c>
      <c r="AY1156" s="210" t="s">
        <v>149</v>
      </c>
    </row>
    <row r="1157" spans="2:65" s="12" customFormat="1">
      <c r="B1157" s="211"/>
      <c r="C1157" s="212"/>
      <c r="D1157" s="201" t="s">
        <v>158</v>
      </c>
      <c r="E1157" s="213" t="s">
        <v>21</v>
      </c>
      <c r="F1157" s="214" t="s">
        <v>75</v>
      </c>
      <c r="G1157" s="212"/>
      <c r="H1157" s="215">
        <v>1</v>
      </c>
      <c r="I1157" s="216"/>
      <c r="J1157" s="212"/>
      <c r="K1157" s="212"/>
      <c r="L1157" s="217"/>
      <c r="M1157" s="218"/>
      <c r="N1157" s="219"/>
      <c r="O1157" s="219"/>
      <c r="P1157" s="219"/>
      <c r="Q1157" s="219"/>
      <c r="R1157" s="219"/>
      <c r="S1157" s="219"/>
      <c r="T1157" s="220"/>
      <c r="AT1157" s="221" t="s">
        <v>158</v>
      </c>
      <c r="AU1157" s="221" t="s">
        <v>82</v>
      </c>
      <c r="AV1157" s="12" t="s">
        <v>82</v>
      </c>
      <c r="AW1157" s="12" t="s">
        <v>34</v>
      </c>
      <c r="AX1157" s="12" t="s">
        <v>70</v>
      </c>
      <c r="AY1157" s="221" t="s">
        <v>149</v>
      </c>
    </row>
    <row r="1158" spans="2:65" s="13" customFormat="1">
      <c r="B1158" s="222"/>
      <c r="C1158" s="223"/>
      <c r="D1158" s="224" t="s">
        <v>158</v>
      </c>
      <c r="E1158" s="225" t="s">
        <v>21</v>
      </c>
      <c r="F1158" s="226" t="s">
        <v>161</v>
      </c>
      <c r="G1158" s="223"/>
      <c r="H1158" s="227">
        <v>1</v>
      </c>
      <c r="I1158" s="228"/>
      <c r="J1158" s="223"/>
      <c r="K1158" s="223"/>
      <c r="L1158" s="229"/>
      <c r="M1158" s="230"/>
      <c r="N1158" s="231"/>
      <c r="O1158" s="231"/>
      <c r="P1158" s="231"/>
      <c r="Q1158" s="231"/>
      <c r="R1158" s="231"/>
      <c r="S1158" s="231"/>
      <c r="T1158" s="232"/>
      <c r="AT1158" s="233" t="s">
        <v>158</v>
      </c>
      <c r="AU1158" s="233" t="s">
        <v>82</v>
      </c>
      <c r="AV1158" s="13" t="s">
        <v>156</v>
      </c>
      <c r="AW1158" s="13" t="s">
        <v>34</v>
      </c>
      <c r="AX1158" s="13" t="s">
        <v>75</v>
      </c>
      <c r="AY1158" s="233" t="s">
        <v>149</v>
      </c>
    </row>
    <row r="1159" spans="2:65" s="1" customFormat="1" ht="22.5" customHeight="1">
      <c r="B1159" s="40"/>
      <c r="C1159" s="237" t="s">
        <v>1953</v>
      </c>
      <c r="D1159" s="237" t="s">
        <v>245</v>
      </c>
      <c r="E1159" s="238" t="s">
        <v>1954</v>
      </c>
      <c r="F1159" s="239" t="s">
        <v>1905</v>
      </c>
      <c r="G1159" s="240" t="s">
        <v>1299</v>
      </c>
      <c r="H1159" s="241">
        <v>1</v>
      </c>
      <c r="I1159" s="242"/>
      <c r="J1159" s="243">
        <f>ROUND(I1159*H1159,2)</f>
        <v>0</v>
      </c>
      <c r="K1159" s="239" t="s">
        <v>21</v>
      </c>
      <c r="L1159" s="244"/>
      <c r="M1159" s="245" t="s">
        <v>21</v>
      </c>
      <c r="N1159" s="246" t="s">
        <v>41</v>
      </c>
      <c r="O1159" s="41"/>
      <c r="P1159" s="196">
        <f>O1159*H1159</f>
        <v>0</v>
      </c>
      <c r="Q1159" s="196">
        <v>0</v>
      </c>
      <c r="R1159" s="196">
        <f>Q1159*H1159</f>
        <v>0</v>
      </c>
      <c r="S1159" s="196">
        <v>0</v>
      </c>
      <c r="T1159" s="197">
        <f>S1159*H1159</f>
        <v>0</v>
      </c>
      <c r="AR1159" s="23" t="s">
        <v>361</v>
      </c>
      <c r="AT1159" s="23" t="s">
        <v>245</v>
      </c>
      <c r="AU1159" s="23" t="s">
        <v>82</v>
      </c>
      <c r="AY1159" s="23" t="s">
        <v>149</v>
      </c>
      <c r="BE1159" s="198">
        <f>IF(N1159="základní",J1159,0)</f>
        <v>0</v>
      </c>
      <c r="BF1159" s="198">
        <f>IF(N1159="snížená",J1159,0)</f>
        <v>0</v>
      </c>
      <c r="BG1159" s="198">
        <f>IF(N1159="zákl. přenesená",J1159,0)</f>
        <v>0</v>
      </c>
      <c r="BH1159" s="198">
        <f>IF(N1159="sníž. přenesená",J1159,0)</f>
        <v>0</v>
      </c>
      <c r="BI1159" s="198">
        <f>IF(N1159="nulová",J1159,0)</f>
        <v>0</v>
      </c>
      <c r="BJ1159" s="23" t="s">
        <v>75</v>
      </c>
      <c r="BK1159" s="198">
        <f>ROUND(I1159*H1159,2)</f>
        <v>0</v>
      </c>
      <c r="BL1159" s="23" t="s">
        <v>244</v>
      </c>
      <c r="BM1159" s="23" t="s">
        <v>1955</v>
      </c>
    </row>
    <row r="1160" spans="2:65" s="11" customFormat="1">
      <c r="B1160" s="199"/>
      <c r="C1160" s="200"/>
      <c r="D1160" s="201" t="s">
        <v>158</v>
      </c>
      <c r="E1160" s="202" t="s">
        <v>21</v>
      </c>
      <c r="F1160" s="203" t="s">
        <v>1956</v>
      </c>
      <c r="G1160" s="200"/>
      <c r="H1160" s="204" t="s">
        <v>21</v>
      </c>
      <c r="I1160" s="205"/>
      <c r="J1160" s="200"/>
      <c r="K1160" s="200"/>
      <c r="L1160" s="206"/>
      <c r="M1160" s="207"/>
      <c r="N1160" s="208"/>
      <c r="O1160" s="208"/>
      <c r="P1160" s="208"/>
      <c r="Q1160" s="208"/>
      <c r="R1160" s="208"/>
      <c r="S1160" s="208"/>
      <c r="T1160" s="209"/>
      <c r="AT1160" s="210" t="s">
        <v>158</v>
      </c>
      <c r="AU1160" s="210" t="s">
        <v>82</v>
      </c>
      <c r="AV1160" s="11" t="s">
        <v>75</v>
      </c>
      <c r="AW1160" s="11" t="s">
        <v>34</v>
      </c>
      <c r="AX1160" s="11" t="s">
        <v>70</v>
      </c>
      <c r="AY1160" s="210" t="s">
        <v>149</v>
      </c>
    </row>
    <row r="1161" spans="2:65" s="12" customFormat="1">
      <c r="B1161" s="211"/>
      <c r="C1161" s="212"/>
      <c r="D1161" s="201" t="s">
        <v>158</v>
      </c>
      <c r="E1161" s="213" t="s">
        <v>21</v>
      </c>
      <c r="F1161" s="214" t="s">
        <v>75</v>
      </c>
      <c r="G1161" s="212"/>
      <c r="H1161" s="215">
        <v>1</v>
      </c>
      <c r="I1161" s="216"/>
      <c r="J1161" s="212"/>
      <c r="K1161" s="212"/>
      <c r="L1161" s="217"/>
      <c r="M1161" s="218"/>
      <c r="N1161" s="219"/>
      <c r="O1161" s="219"/>
      <c r="P1161" s="219"/>
      <c r="Q1161" s="219"/>
      <c r="R1161" s="219"/>
      <c r="S1161" s="219"/>
      <c r="T1161" s="220"/>
      <c r="AT1161" s="221" t="s">
        <v>158</v>
      </c>
      <c r="AU1161" s="221" t="s">
        <v>82</v>
      </c>
      <c r="AV1161" s="12" t="s">
        <v>82</v>
      </c>
      <c r="AW1161" s="12" t="s">
        <v>34</v>
      </c>
      <c r="AX1161" s="12" t="s">
        <v>70</v>
      </c>
      <c r="AY1161" s="221" t="s">
        <v>149</v>
      </c>
    </row>
    <row r="1162" spans="2:65" s="13" customFormat="1">
      <c r="B1162" s="222"/>
      <c r="C1162" s="223"/>
      <c r="D1162" s="224" t="s">
        <v>158</v>
      </c>
      <c r="E1162" s="225" t="s">
        <v>21</v>
      </c>
      <c r="F1162" s="226" t="s">
        <v>161</v>
      </c>
      <c r="G1162" s="223"/>
      <c r="H1162" s="227">
        <v>1</v>
      </c>
      <c r="I1162" s="228"/>
      <c r="J1162" s="223"/>
      <c r="K1162" s="223"/>
      <c r="L1162" s="229"/>
      <c r="M1162" s="230"/>
      <c r="N1162" s="231"/>
      <c r="O1162" s="231"/>
      <c r="P1162" s="231"/>
      <c r="Q1162" s="231"/>
      <c r="R1162" s="231"/>
      <c r="S1162" s="231"/>
      <c r="T1162" s="232"/>
      <c r="AT1162" s="233" t="s">
        <v>158</v>
      </c>
      <c r="AU1162" s="233" t="s">
        <v>82</v>
      </c>
      <c r="AV1162" s="13" t="s">
        <v>156</v>
      </c>
      <c r="AW1162" s="13" t="s">
        <v>34</v>
      </c>
      <c r="AX1162" s="13" t="s">
        <v>75</v>
      </c>
      <c r="AY1162" s="233" t="s">
        <v>149</v>
      </c>
    </row>
    <row r="1163" spans="2:65" s="1" customFormat="1" ht="31.5" customHeight="1">
      <c r="B1163" s="40"/>
      <c r="C1163" s="187" t="s">
        <v>1957</v>
      </c>
      <c r="D1163" s="187" t="s">
        <v>151</v>
      </c>
      <c r="E1163" s="188" t="s">
        <v>1958</v>
      </c>
      <c r="F1163" s="189" t="s">
        <v>1959</v>
      </c>
      <c r="G1163" s="190" t="s">
        <v>268</v>
      </c>
      <c r="H1163" s="191">
        <v>21</v>
      </c>
      <c r="I1163" s="192"/>
      <c r="J1163" s="193">
        <f>ROUND(I1163*H1163,2)</f>
        <v>0</v>
      </c>
      <c r="K1163" s="189" t="s">
        <v>155</v>
      </c>
      <c r="L1163" s="60"/>
      <c r="M1163" s="194" t="s">
        <v>21</v>
      </c>
      <c r="N1163" s="195" t="s">
        <v>41</v>
      </c>
      <c r="O1163" s="41"/>
      <c r="P1163" s="196">
        <f>O1163*H1163</f>
        <v>0</v>
      </c>
      <c r="Q1163" s="196">
        <v>0</v>
      </c>
      <c r="R1163" s="196">
        <f>Q1163*H1163</f>
        <v>0</v>
      </c>
      <c r="S1163" s="196">
        <v>0</v>
      </c>
      <c r="T1163" s="197">
        <f>S1163*H1163</f>
        <v>0</v>
      </c>
      <c r="AR1163" s="23" t="s">
        <v>244</v>
      </c>
      <c r="AT1163" s="23" t="s">
        <v>151</v>
      </c>
      <c r="AU1163" s="23" t="s">
        <v>82</v>
      </c>
      <c r="AY1163" s="23" t="s">
        <v>149</v>
      </c>
      <c r="BE1163" s="198">
        <f>IF(N1163="základní",J1163,0)</f>
        <v>0</v>
      </c>
      <c r="BF1163" s="198">
        <f>IF(N1163="snížená",J1163,0)</f>
        <v>0</v>
      </c>
      <c r="BG1163" s="198">
        <f>IF(N1163="zákl. přenesená",J1163,0)</f>
        <v>0</v>
      </c>
      <c r="BH1163" s="198">
        <f>IF(N1163="sníž. přenesená",J1163,0)</f>
        <v>0</v>
      </c>
      <c r="BI1163" s="198">
        <f>IF(N1163="nulová",J1163,0)</f>
        <v>0</v>
      </c>
      <c r="BJ1163" s="23" t="s">
        <v>75</v>
      </c>
      <c r="BK1163" s="198">
        <f>ROUND(I1163*H1163,2)</f>
        <v>0</v>
      </c>
      <c r="BL1163" s="23" t="s">
        <v>244</v>
      </c>
      <c r="BM1163" s="23" t="s">
        <v>1960</v>
      </c>
    </row>
    <row r="1164" spans="2:65" s="11" customFormat="1">
      <c r="B1164" s="199"/>
      <c r="C1164" s="200"/>
      <c r="D1164" s="201" t="s">
        <v>158</v>
      </c>
      <c r="E1164" s="202" t="s">
        <v>21</v>
      </c>
      <c r="F1164" s="203" t="s">
        <v>1961</v>
      </c>
      <c r="G1164" s="200"/>
      <c r="H1164" s="204" t="s">
        <v>21</v>
      </c>
      <c r="I1164" s="205"/>
      <c r="J1164" s="200"/>
      <c r="K1164" s="200"/>
      <c r="L1164" s="206"/>
      <c r="M1164" s="207"/>
      <c r="N1164" s="208"/>
      <c r="O1164" s="208"/>
      <c r="P1164" s="208"/>
      <c r="Q1164" s="208"/>
      <c r="R1164" s="208"/>
      <c r="S1164" s="208"/>
      <c r="T1164" s="209"/>
      <c r="AT1164" s="210" t="s">
        <v>158</v>
      </c>
      <c r="AU1164" s="210" t="s">
        <v>82</v>
      </c>
      <c r="AV1164" s="11" t="s">
        <v>75</v>
      </c>
      <c r="AW1164" s="11" t="s">
        <v>34</v>
      </c>
      <c r="AX1164" s="11" t="s">
        <v>70</v>
      </c>
      <c r="AY1164" s="210" t="s">
        <v>149</v>
      </c>
    </row>
    <row r="1165" spans="2:65" s="12" customFormat="1">
      <c r="B1165" s="211"/>
      <c r="C1165" s="212"/>
      <c r="D1165" s="201" t="s">
        <v>158</v>
      </c>
      <c r="E1165" s="213" t="s">
        <v>21</v>
      </c>
      <c r="F1165" s="214" t="s">
        <v>1962</v>
      </c>
      <c r="G1165" s="212"/>
      <c r="H1165" s="215">
        <v>21</v>
      </c>
      <c r="I1165" s="216"/>
      <c r="J1165" s="212"/>
      <c r="K1165" s="212"/>
      <c r="L1165" s="217"/>
      <c r="M1165" s="218"/>
      <c r="N1165" s="219"/>
      <c r="O1165" s="219"/>
      <c r="P1165" s="219"/>
      <c r="Q1165" s="219"/>
      <c r="R1165" s="219"/>
      <c r="S1165" s="219"/>
      <c r="T1165" s="220"/>
      <c r="AT1165" s="221" t="s">
        <v>158</v>
      </c>
      <c r="AU1165" s="221" t="s">
        <v>82</v>
      </c>
      <c r="AV1165" s="12" t="s">
        <v>82</v>
      </c>
      <c r="AW1165" s="12" t="s">
        <v>34</v>
      </c>
      <c r="AX1165" s="12" t="s">
        <v>70</v>
      </c>
      <c r="AY1165" s="221" t="s">
        <v>149</v>
      </c>
    </row>
    <row r="1166" spans="2:65" s="13" customFormat="1">
      <c r="B1166" s="222"/>
      <c r="C1166" s="223"/>
      <c r="D1166" s="224" t="s">
        <v>158</v>
      </c>
      <c r="E1166" s="225" t="s">
        <v>21</v>
      </c>
      <c r="F1166" s="226" t="s">
        <v>161</v>
      </c>
      <c r="G1166" s="223"/>
      <c r="H1166" s="227">
        <v>21</v>
      </c>
      <c r="I1166" s="228"/>
      <c r="J1166" s="223"/>
      <c r="K1166" s="223"/>
      <c r="L1166" s="229"/>
      <c r="M1166" s="230"/>
      <c r="N1166" s="231"/>
      <c r="O1166" s="231"/>
      <c r="P1166" s="231"/>
      <c r="Q1166" s="231"/>
      <c r="R1166" s="231"/>
      <c r="S1166" s="231"/>
      <c r="T1166" s="232"/>
      <c r="AT1166" s="233" t="s">
        <v>158</v>
      </c>
      <c r="AU1166" s="233" t="s">
        <v>82</v>
      </c>
      <c r="AV1166" s="13" t="s">
        <v>156</v>
      </c>
      <c r="AW1166" s="13" t="s">
        <v>34</v>
      </c>
      <c r="AX1166" s="13" t="s">
        <v>75</v>
      </c>
      <c r="AY1166" s="233" t="s">
        <v>149</v>
      </c>
    </row>
    <row r="1167" spans="2:65" s="1" customFormat="1" ht="22.5" customHeight="1">
      <c r="B1167" s="40"/>
      <c r="C1167" s="237" t="s">
        <v>1963</v>
      </c>
      <c r="D1167" s="237" t="s">
        <v>245</v>
      </c>
      <c r="E1167" s="238" t="s">
        <v>1964</v>
      </c>
      <c r="F1167" s="239" t="s">
        <v>1965</v>
      </c>
      <c r="G1167" s="240" t="s">
        <v>261</v>
      </c>
      <c r="H1167" s="241">
        <v>21</v>
      </c>
      <c r="I1167" s="242"/>
      <c r="J1167" s="243">
        <f>ROUND(I1167*H1167,2)</f>
        <v>0</v>
      </c>
      <c r="K1167" s="239" t="s">
        <v>155</v>
      </c>
      <c r="L1167" s="244"/>
      <c r="M1167" s="245" t="s">
        <v>21</v>
      </c>
      <c r="N1167" s="246" t="s">
        <v>41</v>
      </c>
      <c r="O1167" s="41"/>
      <c r="P1167" s="196">
        <f>O1167*H1167</f>
        <v>0</v>
      </c>
      <c r="Q1167" s="196">
        <v>2.0999999999999999E-3</v>
      </c>
      <c r="R1167" s="196">
        <f>Q1167*H1167</f>
        <v>4.41E-2</v>
      </c>
      <c r="S1167" s="196">
        <v>0</v>
      </c>
      <c r="T1167" s="197">
        <f>S1167*H1167</f>
        <v>0</v>
      </c>
      <c r="AR1167" s="23" t="s">
        <v>361</v>
      </c>
      <c r="AT1167" s="23" t="s">
        <v>245</v>
      </c>
      <c r="AU1167" s="23" t="s">
        <v>82</v>
      </c>
      <c r="AY1167" s="23" t="s">
        <v>149</v>
      </c>
      <c r="BE1167" s="198">
        <f>IF(N1167="základní",J1167,0)</f>
        <v>0</v>
      </c>
      <c r="BF1167" s="198">
        <f>IF(N1167="snížená",J1167,0)</f>
        <v>0</v>
      </c>
      <c r="BG1167" s="198">
        <f>IF(N1167="zákl. přenesená",J1167,0)</f>
        <v>0</v>
      </c>
      <c r="BH1167" s="198">
        <f>IF(N1167="sníž. přenesená",J1167,0)</f>
        <v>0</v>
      </c>
      <c r="BI1167" s="198">
        <f>IF(N1167="nulová",J1167,0)</f>
        <v>0</v>
      </c>
      <c r="BJ1167" s="23" t="s">
        <v>75</v>
      </c>
      <c r="BK1167" s="198">
        <f>ROUND(I1167*H1167,2)</f>
        <v>0</v>
      </c>
      <c r="BL1167" s="23" t="s">
        <v>244</v>
      </c>
      <c r="BM1167" s="23" t="s">
        <v>1966</v>
      </c>
    </row>
    <row r="1168" spans="2:65" s="11" customFormat="1">
      <c r="B1168" s="199"/>
      <c r="C1168" s="200"/>
      <c r="D1168" s="201" t="s">
        <v>158</v>
      </c>
      <c r="E1168" s="202" t="s">
        <v>21</v>
      </c>
      <c r="F1168" s="203" t="s">
        <v>1961</v>
      </c>
      <c r="G1168" s="200"/>
      <c r="H1168" s="204" t="s">
        <v>21</v>
      </c>
      <c r="I1168" s="205"/>
      <c r="J1168" s="200"/>
      <c r="K1168" s="200"/>
      <c r="L1168" s="206"/>
      <c r="M1168" s="207"/>
      <c r="N1168" s="208"/>
      <c r="O1168" s="208"/>
      <c r="P1168" s="208"/>
      <c r="Q1168" s="208"/>
      <c r="R1168" s="208"/>
      <c r="S1168" s="208"/>
      <c r="T1168" s="209"/>
      <c r="AT1168" s="210" t="s">
        <v>158</v>
      </c>
      <c r="AU1168" s="210" t="s">
        <v>82</v>
      </c>
      <c r="AV1168" s="11" t="s">
        <v>75</v>
      </c>
      <c r="AW1168" s="11" t="s">
        <v>34</v>
      </c>
      <c r="AX1168" s="11" t="s">
        <v>70</v>
      </c>
      <c r="AY1168" s="210" t="s">
        <v>149</v>
      </c>
    </row>
    <row r="1169" spans="2:65" s="12" customFormat="1">
      <c r="B1169" s="211"/>
      <c r="C1169" s="212"/>
      <c r="D1169" s="201" t="s">
        <v>158</v>
      </c>
      <c r="E1169" s="213" t="s">
        <v>21</v>
      </c>
      <c r="F1169" s="214" t="s">
        <v>1962</v>
      </c>
      <c r="G1169" s="212"/>
      <c r="H1169" s="215">
        <v>21</v>
      </c>
      <c r="I1169" s="216"/>
      <c r="J1169" s="212"/>
      <c r="K1169" s="212"/>
      <c r="L1169" s="217"/>
      <c r="M1169" s="218"/>
      <c r="N1169" s="219"/>
      <c r="O1169" s="219"/>
      <c r="P1169" s="219"/>
      <c r="Q1169" s="219"/>
      <c r="R1169" s="219"/>
      <c r="S1169" s="219"/>
      <c r="T1169" s="220"/>
      <c r="AT1169" s="221" t="s">
        <v>158</v>
      </c>
      <c r="AU1169" s="221" t="s">
        <v>82</v>
      </c>
      <c r="AV1169" s="12" t="s">
        <v>82</v>
      </c>
      <c r="AW1169" s="12" t="s">
        <v>34</v>
      </c>
      <c r="AX1169" s="12" t="s">
        <v>70</v>
      </c>
      <c r="AY1169" s="221" t="s">
        <v>149</v>
      </c>
    </row>
    <row r="1170" spans="2:65" s="13" customFormat="1">
      <c r="B1170" s="222"/>
      <c r="C1170" s="223"/>
      <c r="D1170" s="224" t="s">
        <v>158</v>
      </c>
      <c r="E1170" s="225" t="s">
        <v>21</v>
      </c>
      <c r="F1170" s="226" t="s">
        <v>161</v>
      </c>
      <c r="G1170" s="223"/>
      <c r="H1170" s="227">
        <v>21</v>
      </c>
      <c r="I1170" s="228"/>
      <c r="J1170" s="223"/>
      <c r="K1170" s="223"/>
      <c r="L1170" s="229"/>
      <c r="M1170" s="230"/>
      <c r="N1170" s="231"/>
      <c r="O1170" s="231"/>
      <c r="P1170" s="231"/>
      <c r="Q1170" s="231"/>
      <c r="R1170" s="231"/>
      <c r="S1170" s="231"/>
      <c r="T1170" s="232"/>
      <c r="AT1170" s="233" t="s">
        <v>158</v>
      </c>
      <c r="AU1170" s="233" t="s">
        <v>82</v>
      </c>
      <c r="AV1170" s="13" t="s">
        <v>156</v>
      </c>
      <c r="AW1170" s="13" t="s">
        <v>34</v>
      </c>
      <c r="AX1170" s="13" t="s">
        <v>75</v>
      </c>
      <c r="AY1170" s="233" t="s">
        <v>149</v>
      </c>
    </row>
    <row r="1171" spans="2:65" s="1" customFormat="1" ht="31.5" customHeight="1">
      <c r="B1171" s="40"/>
      <c r="C1171" s="187" t="s">
        <v>1967</v>
      </c>
      <c r="D1171" s="187" t="s">
        <v>151</v>
      </c>
      <c r="E1171" s="188" t="s">
        <v>1968</v>
      </c>
      <c r="F1171" s="189" t="s">
        <v>1969</v>
      </c>
      <c r="G1171" s="190" t="s">
        <v>720</v>
      </c>
      <c r="H1171" s="252"/>
      <c r="I1171" s="192"/>
      <c r="J1171" s="193">
        <f>ROUND(I1171*H1171,2)</f>
        <v>0</v>
      </c>
      <c r="K1171" s="189" t="s">
        <v>155</v>
      </c>
      <c r="L1171" s="60"/>
      <c r="M1171" s="194" t="s">
        <v>21</v>
      </c>
      <c r="N1171" s="195" t="s">
        <v>41</v>
      </c>
      <c r="O1171" s="41"/>
      <c r="P1171" s="196">
        <f>O1171*H1171</f>
        <v>0</v>
      </c>
      <c r="Q1171" s="196">
        <v>0</v>
      </c>
      <c r="R1171" s="196">
        <f>Q1171*H1171</f>
        <v>0</v>
      </c>
      <c r="S1171" s="196">
        <v>0</v>
      </c>
      <c r="T1171" s="197">
        <f>S1171*H1171</f>
        <v>0</v>
      </c>
      <c r="AR1171" s="23" t="s">
        <v>244</v>
      </c>
      <c r="AT1171" s="23" t="s">
        <v>151</v>
      </c>
      <c r="AU1171" s="23" t="s">
        <v>82</v>
      </c>
      <c r="AY1171" s="23" t="s">
        <v>149</v>
      </c>
      <c r="BE1171" s="198">
        <f>IF(N1171="základní",J1171,0)</f>
        <v>0</v>
      </c>
      <c r="BF1171" s="198">
        <f>IF(N1171="snížená",J1171,0)</f>
        <v>0</v>
      </c>
      <c r="BG1171" s="198">
        <f>IF(N1171="zákl. přenesená",J1171,0)</f>
        <v>0</v>
      </c>
      <c r="BH1171" s="198">
        <f>IF(N1171="sníž. přenesená",J1171,0)</f>
        <v>0</v>
      </c>
      <c r="BI1171" s="198">
        <f>IF(N1171="nulová",J1171,0)</f>
        <v>0</v>
      </c>
      <c r="BJ1171" s="23" t="s">
        <v>75</v>
      </c>
      <c r="BK1171" s="198">
        <f>ROUND(I1171*H1171,2)</f>
        <v>0</v>
      </c>
      <c r="BL1171" s="23" t="s">
        <v>244</v>
      </c>
      <c r="BM1171" s="23" t="s">
        <v>1970</v>
      </c>
    </row>
    <row r="1172" spans="2:65" s="10" customFormat="1" ht="29.85" customHeight="1">
      <c r="B1172" s="170"/>
      <c r="C1172" s="171"/>
      <c r="D1172" s="184" t="s">
        <v>69</v>
      </c>
      <c r="E1172" s="185" t="s">
        <v>1971</v>
      </c>
      <c r="F1172" s="185" t="s">
        <v>1972</v>
      </c>
      <c r="G1172" s="171"/>
      <c r="H1172" s="171"/>
      <c r="I1172" s="174"/>
      <c r="J1172" s="186">
        <f>BK1172</f>
        <v>0</v>
      </c>
      <c r="K1172" s="171"/>
      <c r="L1172" s="176"/>
      <c r="M1172" s="177"/>
      <c r="N1172" s="178"/>
      <c r="O1172" s="178"/>
      <c r="P1172" s="179">
        <f>SUM(P1173:P1193)</f>
        <v>0</v>
      </c>
      <c r="Q1172" s="178"/>
      <c r="R1172" s="179">
        <f>SUM(R1173:R1193)</f>
        <v>0.33460000000000006</v>
      </c>
      <c r="S1172" s="178"/>
      <c r="T1172" s="180">
        <f>SUM(T1173:T1193)</f>
        <v>0</v>
      </c>
      <c r="AR1172" s="181" t="s">
        <v>82</v>
      </c>
      <c r="AT1172" s="182" t="s">
        <v>69</v>
      </c>
      <c r="AU1172" s="182" t="s">
        <v>75</v>
      </c>
      <c r="AY1172" s="181" t="s">
        <v>149</v>
      </c>
      <c r="BK1172" s="183">
        <f>SUM(BK1173:BK1193)</f>
        <v>0</v>
      </c>
    </row>
    <row r="1173" spans="2:65" s="1" customFormat="1" ht="31.5" customHeight="1">
      <c r="B1173" s="40"/>
      <c r="C1173" s="187" t="s">
        <v>1973</v>
      </c>
      <c r="D1173" s="187" t="s">
        <v>151</v>
      </c>
      <c r="E1173" s="188" t="s">
        <v>1974</v>
      </c>
      <c r="F1173" s="189" t="s">
        <v>1975</v>
      </c>
      <c r="G1173" s="190" t="s">
        <v>253</v>
      </c>
      <c r="H1173" s="191">
        <v>4.2</v>
      </c>
      <c r="I1173" s="192"/>
      <c r="J1173" s="193">
        <f>ROUND(I1173*H1173,2)</f>
        <v>0</v>
      </c>
      <c r="K1173" s="189" t="s">
        <v>155</v>
      </c>
      <c r="L1173" s="60"/>
      <c r="M1173" s="194" t="s">
        <v>21</v>
      </c>
      <c r="N1173" s="195" t="s">
        <v>41</v>
      </c>
      <c r="O1173" s="41"/>
      <c r="P1173" s="196">
        <f>O1173*H1173</f>
        <v>0</v>
      </c>
      <c r="Q1173" s="196">
        <v>0</v>
      </c>
      <c r="R1173" s="196">
        <f>Q1173*H1173</f>
        <v>0</v>
      </c>
      <c r="S1173" s="196">
        <v>0</v>
      </c>
      <c r="T1173" s="197">
        <f>S1173*H1173</f>
        <v>0</v>
      </c>
      <c r="AR1173" s="23" t="s">
        <v>244</v>
      </c>
      <c r="AT1173" s="23" t="s">
        <v>151</v>
      </c>
      <c r="AU1173" s="23" t="s">
        <v>82</v>
      </c>
      <c r="AY1173" s="23" t="s">
        <v>149</v>
      </c>
      <c r="BE1173" s="198">
        <f>IF(N1173="základní",J1173,0)</f>
        <v>0</v>
      </c>
      <c r="BF1173" s="198">
        <f>IF(N1173="snížená",J1173,0)</f>
        <v>0</v>
      </c>
      <c r="BG1173" s="198">
        <f>IF(N1173="zákl. přenesená",J1173,0)</f>
        <v>0</v>
      </c>
      <c r="BH1173" s="198">
        <f>IF(N1173="sníž. přenesená",J1173,0)</f>
        <v>0</v>
      </c>
      <c r="BI1173" s="198">
        <f>IF(N1173="nulová",J1173,0)</f>
        <v>0</v>
      </c>
      <c r="BJ1173" s="23" t="s">
        <v>75</v>
      </c>
      <c r="BK1173" s="198">
        <f>ROUND(I1173*H1173,2)</f>
        <v>0</v>
      </c>
      <c r="BL1173" s="23" t="s">
        <v>244</v>
      </c>
      <c r="BM1173" s="23" t="s">
        <v>1976</v>
      </c>
    </row>
    <row r="1174" spans="2:65" s="11" customFormat="1">
      <c r="B1174" s="199"/>
      <c r="C1174" s="200"/>
      <c r="D1174" s="201" t="s">
        <v>158</v>
      </c>
      <c r="E1174" s="202" t="s">
        <v>21</v>
      </c>
      <c r="F1174" s="203" t="s">
        <v>1977</v>
      </c>
      <c r="G1174" s="200"/>
      <c r="H1174" s="204" t="s">
        <v>21</v>
      </c>
      <c r="I1174" s="205"/>
      <c r="J1174" s="200"/>
      <c r="K1174" s="200"/>
      <c r="L1174" s="206"/>
      <c r="M1174" s="207"/>
      <c r="N1174" s="208"/>
      <c r="O1174" s="208"/>
      <c r="P1174" s="208"/>
      <c r="Q1174" s="208"/>
      <c r="R1174" s="208"/>
      <c r="S1174" s="208"/>
      <c r="T1174" s="209"/>
      <c r="AT1174" s="210" t="s">
        <v>158</v>
      </c>
      <c r="AU1174" s="210" t="s">
        <v>82</v>
      </c>
      <c r="AV1174" s="11" t="s">
        <v>75</v>
      </c>
      <c r="AW1174" s="11" t="s">
        <v>34</v>
      </c>
      <c r="AX1174" s="11" t="s">
        <v>70</v>
      </c>
      <c r="AY1174" s="210" t="s">
        <v>149</v>
      </c>
    </row>
    <row r="1175" spans="2:65" s="12" customFormat="1">
      <c r="B1175" s="211"/>
      <c r="C1175" s="212"/>
      <c r="D1175" s="201" t="s">
        <v>158</v>
      </c>
      <c r="E1175" s="213" t="s">
        <v>21</v>
      </c>
      <c r="F1175" s="214" t="s">
        <v>1978</v>
      </c>
      <c r="G1175" s="212"/>
      <c r="H1175" s="215">
        <v>4.2</v>
      </c>
      <c r="I1175" s="216"/>
      <c r="J1175" s="212"/>
      <c r="K1175" s="212"/>
      <c r="L1175" s="217"/>
      <c r="M1175" s="218"/>
      <c r="N1175" s="219"/>
      <c r="O1175" s="219"/>
      <c r="P1175" s="219"/>
      <c r="Q1175" s="219"/>
      <c r="R1175" s="219"/>
      <c r="S1175" s="219"/>
      <c r="T1175" s="220"/>
      <c r="AT1175" s="221" t="s">
        <v>158</v>
      </c>
      <c r="AU1175" s="221" t="s">
        <v>82</v>
      </c>
      <c r="AV1175" s="12" t="s">
        <v>82</v>
      </c>
      <c r="AW1175" s="12" t="s">
        <v>34</v>
      </c>
      <c r="AX1175" s="12" t="s">
        <v>70</v>
      </c>
      <c r="AY1175" s="221" t="s">
        <v>149</v>
      </c>
    </row>
    <row r="1176" spans="2:65" s="13" customFormat="1">
      <c r="B1176" s="222"/>
      <c r="C1176" s="223"/>
      <c r="D1176" s="224" t="s">
        <v>158</v>
      </c>
      <c r="E1176" s="225" t="s">
        <v>21</v>
      </c>
      <c r="F1176" s="226" t="s">
        <v>161</v>
      </c>
      <c r="G1176" s="223"/>
      <c r="H1176" s="227">
        <v>4.2</v>
      </c>
      <c r="I1176" s="228"/>
      <c r="J1176" s="223"/>
      <c r="K1176" s="223"/>
      <c r="L1176" s="229"/>
      <c r="M1176" s="230"/>
      <c r="N1176" s="231"/>
      <c r="O1176" s="231"/>
      <c r="P1176" s="231"/>
      <c r="Q1176" s="231"/>
      <c r="R1176" s="231"/>
      <c r="S1176" s="231"/>
      <c r="T1176" s="232"/>
      <c r="AT1176" s="233" t="s">
        <v>158</v>
      </c>
      <c r="AU1176" s="233" t="s">
        <v>82</v>
      </c>
      <c r="AV1176" s="13" t="s">
        <v>156</v>
      </c>
      <c r="AW1176" s="13" t="s">
        <v>34</v>
      </c>
      <c r="AX1176" s="13" t="s">
        <v>75</v>
      </c>
      <c r="AY1176" s="233" t="s">
        <v>149</v>
      </c>
    </row>
    <row r="1177" spans="2:65" s="1" customFormat="1" ht="22.5" customHeight="1">
      <c r="B1177" s="40"/>
      <c r="C1177" s="237" t="s">
        <v>1979</v>
      </c>
      <c r="D1177" s="237" t="s">
        <v>245</v>
      </c>
      <c r="E1177" s="238" t="s">
        <v>1980</v>
      </c>
      <c r="F1177" s="239" t="s">
        <v>1981</v>
      </c>
      <c r="G1177" s="240" t="s">
        <v>253</v>
      </c>
      <c r="H1177" s="241">
        <v>4.2</v>
      </c>
      <c r="I1177" s="242"/>
      <c r="J1177" s="243">
        <f>ROUND(I1177*H1177,2)</f>
        <v>0</v>
      </c>
      <c r="K1177" s="239" t="s">
        <v>21</v>
      </c>
      <c r="L1177" s="244"/>
      <c r="M1177" s="245" t="s">
        <v>21</v>
      </c>
      <c r="N1177" s="246" t="s">
        <v>41</v>
      </c>
      <c r="O1177" s="41"/>
      <c r="P1177" s="196">
        <f>O1177*H1177</f>
        <v>0</v>
      </c>
      <c r="Q1177" s="196">
        <v>5.5E-2</v>
      </c>
      <c r="R1177" s="196">
        <f>Q1177*H1177</f>
        <v>0.23100000000000001</v>
      </c>
      <c r="S1177" s="196">
        <v>0</v>
      </c>
      <c r="T1177" s="197">
        <f>S1177*H1177</f>
        <v>0</v>
      </c>
      <c r="AR1177" s="23" t="s">
        <v>361</v>
      </c>
      <c r="AT1177" s="23" t="s">
        <v>245</v>
      </c>
      <c r="AU1177" s="23" t="s">
        <v>82</v>
      </c>
      <c r="AY1177" s="23" t="s">
        <v>149</v>
      </c>
      <c r="BE1177" s="198">
        <f>IF(N1177="základní",J1177,0)</f>
        <v>0</v>
      </c>
      <c r="BF1177" s="198">
        <f>IF(N1177="snížená",J1177,0)</f>
        <v>0</v>
      </c>
      <c r="BG1177" s="198">
        <f>IF(N1177="zákl. přenesená",J1177,0)</f>
        <v>0</v>
      </c>
      <c r="BH1177" s="198">
        <f>IF(N1177="sníž. přenesená",J1177,0)</f>
        <v>0</v>
      </c>
      <c r="BI1177" s="198">
        <f>IF(N1177="nulová",J1177,0)</f>
        <v>0</v>
      </c>
      <c r="BJ1177" s="23" t="s">
        <v>75</v>
      </c>
      <c r="BK1177" s="198">
        <f>ROUND(I1177*H1177,2)</f>
        <v>0</v>
      </c>
      <c r="BL1177" s="23" t="s">
        <v>244</v>
      </c>
      <c r="BM1177" s="23" t="s">
        <v>1982</v>
      </c>
    </row>
    <row r="1178" spans="2:65" s="11" customFormat="1">
      <c r="B1178" s="199"/>
      <c r="C1178" s="200"/>
      <c r="D1178" s="201" t="s">
        <v>158</v>
      </c>
      <c r="E1178" s="202" t="s">
        <v>21</v>
      </c>
      <c r="F1178" s="203" t="s">
        <v>428</v>
      </c>
      <c r="G1178" s="200"/>
      <c r="H1178" s="204" t="s">
        <v>21</v>
      </c>
      <c r="I1178" s="205"/>
      <c r="J1178" s="200"/>
      <c r="K1178" s="200"/>
      <c r="L1178" s="206"/>
      <c r="M1178" s="207"/>
      <c r="N1178" s="208"/>
      <c r="O1178" s="208"/>
      <c r="P1178" s="208"/>
      <c r="Q1178" s="208"/>
      <c r="R1178" s="208"/>
      <c r="S1178" s="208"/>
      <c r="T1178" s="209"/>
      <c r="AT1178" s="210" t="s">
        <v>158</v>
      </c>
      <c r="AU1178" s="210" t="s">
        <v>82</v>
      </c>
      <c r="AV1178" s="11" t="s">
        <v>75</v>
      </c>
      <c r="AW1178" s="11" t="s">
        <v>34</v>
      </c>
      <c r="AX1178" s="11" t="s">
        <v>70</v>
      </c>
      <c r="AY1178" s="210" t="s">
        <v>149</v>
      </c>
    </row>
    <row r="1179" spans="2:65" s="12" customFormat="1">
      <c r="B1179" s="211"/>
      <c r="C1179" s="212"/>
      <c r="D1179" s="201" t="s">
        <v>158</v>
      </c>
      <c r="E1179" s="213" t="s">
        <v>21</v>
      </c>
      <c r="F1179" s="214" t="s">
        <v>1978</v>
      </c>
      <c r="G1179" s="212"/>
      <c r="H1179" s="215">
        <v>4.2</v>
      </c>
      <c r="I1179" s="216"/>
      <c r="J1179" s="212"/>
      <c r="K1179" s="212"/>
      <c r="L1179" s="217"/>
      <c r="M1179" s="218"/>
      <c r="N1179" s="219"/>
      <c r="O1179" s="219"/>
      <c r="P1179" s="219"/>
      <c r="Q1179" s="219"/>
      <c r="R1179" s="219"/>
      <c r="S1179" s="219"/>
      <c r="T1179" s="220"/>
      <c r="AT1179" s="221" t="s">
        <v>158</v>
      </c>
      <c r="AU1179" s="221" t="s">
        <v>82</v>
      </c>
      <c r="AV1179" s="12" t="s">
        <v>82</v>
      </c>
      <c r="AW1179" s="12" t="s">
        <v>34</v>
      </c>
      <c r="AX1179" s="12" t="s">
        <v>70</v>
      </c>
      <c r="AY1179" s="221" t="s">
        <v>149</v>
      </c>
    </row>
    <row r="1180" spans="2:65" s="13" customFormat="1">
      <c r="B1180" s="222"/>
      <c r="C1180" s="223"/>
      <c r="D1180" s="224" t="s">
        <v>158</v>
      </c>
      <c r="E1180" s="225" t="s">
        <v>21</v>
      </c>
      <c r="F1180" s="226" t="s">
        <v>161</v>
      </c>
      <c r="G1180" s="223"/>
      <c r="H1180" s="227">
        <v>4.2</v>
      </c>
      <c r="I1180" s="228"/>
      <c r="J1180" s="223"/>
      <c r="K1180" s="223"/>
      <c r="L1180" s="229"/>
      <c r="M1180" s="230"/>
      <c r="N1180" s="231"/>
      <c r="O1180" s="231"/>
      <c r="P1180" s="231"/>
      <c r="Q1180" s="231"/>
      <c r="R1180" s="231"/>
      <c r="S1180" s="231"/>
      <c r="T1180" s="232"/>
      <c r="AT1180" s="233" t="s">
        <v>158</v>
      </c>
      <c r="AU1180" s="233" t="s">
        <v>82</v>
      </c>
      <c r="AV1180" s="13" t="s">
        <v>156</v>
      </c>
      <c r="AW1180" s="13" t="s">
        <v>34</v>
      </c>
      <c r="AX1180" s="13" t="s">
        <v>75</v>
      </c>
      <c r="AY1180" s="233" t="s">
        <v>149</v>
      </c>
    </row>
    <row r="1181" spans="2:65" s="1" customFormat="1" ht="31.5" customHeight="1">
      <c r="B1181" s="40"/>
      <c r="C1181" s="187" t="s">
        <v>1983</v>
      </c>
      <c r="D1181" s="187" t="s">
        <v>151</v>
      </c>
      <c r="E1181" s="188" t="s">
        <v>1984</v>
      </c>
      <c r="F1181" s="189" t="s">
        <v>1985</v>
      </c>
      <c r="G1181" s="190" t="s">
        <v>268</v>
      </c>
      <c r="H1181" s="191">
        <v>1</v>
      </c>
      <c r="I1181" s="192"/>
      <c r="J1181" s="193">
        <f>ROUND(I1181*H1181,2)</f>
        <v>0</v>
      </c>
      <c r="K1181" s="189" t="s">
        <v>155</v>
      </c>
      <c r="L1181" s="60"/>
      <c r="M1181" s="194" t="s">
        <v>21</v>
      </c>
      <c r="N1181" s="195" t="s">
        <v>41</v>
      </c>
      <c r="O1181" s="41"/>
      <c r="P1181" s="196">
        <f>O1181*H1181</f>
        <v>0</v>
      </c>
      <c r="Q1181" s="196">
        <v>0</v>
      </c>
      <c r="R1181" s="196">
        <f>Q1181*H1181</f>
        <v>0</v>
      </c>
      <c r="S1181" s="196">
        <v>0</v>
      </c>
      <c r="T1181" s="197">
        <f>S1181*H1181</f>
        <v>0</v>
      </c>
      <c r="AR1181" s="23" t="s">
        <v>244</v>
      </c>
      <c r="AT1181" s="23" t="s">
        <v>151</v>
      </c>
      <c r="AU1181" s="23" t="s">
        <v>82</v>
      </c>
      <c r="AY1181" s="23" t="s">
        <v>149</v>
      </c>
      <c r="BE1181" s="198">
        <f>IF(N1181="základní",J1181,0)</f>
        <v>0</v>
      </c>
      <c r="BF1181" s="198">
        <f>IF(N1181="snížená",J1181,0)</f>
        <v>0</v>
      </c>
      <c r="BG1181" s="198">
        <f>IF(N1181="zákl. přenesená",J1181,0)</f>
        <v>0</v>
      </c>
      <c r="BH1181" s="198">
        <f>IF(N1181="sníž. přenesená",J1181,0)</f>
        <v>0</v>
      </c>
      <c r="BI1181" s="198">
        <f>IF(N1181="nulová",J1181,0)</f>
        <v>0</v>
      </c>
      <c r="BJ1181" s="23" t="s">
        <v>75</v>
      </c>
      <c r="BK1181" s="198">
        <f>ROUND(I1181*H1181,2)</f>
        <v>0</v>
      </c>
      <c r="BL1181" s="23" t="s">
        <v>244</v>
      </c>
      <c r="BM1181" s="23" t="s">
        <v>1986</v>
      </c>
    </row>
    <row r="1182" spans="2:65" s="11" customFormat="1">
      <c r="B1182" s="199"/>
      <c r="C1182" s="200"/>
      <c r="D1182" s="201" t="s">
        <v>158</v>
      </c>
      <c r="E1182" s="202" t="s">
        <v>21</v>
      </c>
      <c r="F1182" s="203" t="s">
        <v>1987</v>
      </c>
      <c r="G1182" s="200"/>
      <c r="H1182" s="204" t="s">
        <v>21</v>
      </c>
      <c r="I1182" s="205"/>
      <c r="J1182" s="200"/>
      <c r="K1182" s="200"/>
      <c r="L1182" s="206"/>
      <c r="M1182" s="207"/>
      <c r="N1182" s="208"/>
      <c r="O1182" s="208"/>
      <c r="P1182" s="208"/>
      <c r="Q1182" s="208"/>
      <c r="R1182" s="208"/>
      <c r="S1182" s="208"/>
      <c r="T1182" s="209"/>
      <c r="AT1182" s="210" t="s">
        <v>158</v>
      </c>
      <c r="AU1182" s="210" t="s">
        <v>82</v>
      </c>
      <c r="AV1182" s="11" t="s">
        <v>75</v>
      </c>
      <c r="AW1182" s="11" t="s">
        <v>34</v>
      </c>
      <c r="AX1182" s="11" t="s">
        <v>70</v>
      </c>
      <c r="AY1182" s="210" t="s">
        <v>149</v>
      </c>
    </row>
    <row r="1183" spans="2:65" s="12" customFormat="1">
      <c r="B1183" s="211"/>
      <c r="C1183" s="212"/>
      <c r="D1183" s="201" t="s">
        <v>158</v>
      </c>
      <c r="E1183" s="213" t="s">
        <v>21</v>
      </c>
      <c r="F1183" s="214" t="s">
        <v>75</v>
      </c>
      <c r="G1183" s="212"/>
      <c r="H1183" s="215">
        <v>1</v>
      </c>
      <c r="I1183" s="216"/>
      <c r="J1183" s="212"/>
      <c r="K1183" s="212"/>
      <c r="L1183" s="217"/>
      <c r="M1183" s="218"/>
      <c r="N1183" s="219"/>
      <c r="O1183" s="219"/>
      <c r="P1183" s="219"/>
      <c r="Q1183" s="219"/>
      <c r="R1183" s="219"/>
      <c r="S1183" s="219"/>
      <c r="T1183" s="220"/>
      <c r="AT1183" s="221" t="s">
        <v>158</v>
      </c>
      <c r="AU1183" s="221" t="s">
        <v>82</v>
      </c>
      <c r="AV1183" s="12" t="s">
        <v>82</v>
      </c>
      <c r="AW1183" s="12" t="s">
        <v>34</v>
      </c>
      <c r="AX1183" s="12" t="s">
        <v>70</v>
      </c>
      <c r="AY1183" s="221" t="s">
        <v>149</v>
      </c>
    </row>
    <row r="1184" spans="2:65" s="13" customFormat="1">
      <c r="B1184" s="222"/>
      <c r="C1184" s="223"/>
      <c r="D1184" s="224" t="s">
        <v>158</v>
      </c>
      <c r="E1184" s="225" t="s">
        <v>21</v>
      </c>
      <c r="F1184" s="226" t="s">
        <v>161</v>
      </c>
      <c r="G1184" s="223"/>
      <c r="H1184" s="227">
        <v>1</v>
      </c>
      <c r="I1184" s="228"/>
      <c r="J1184" s="223"/>
      <c r="K1184" s="223"/>
      <c r="L1184" s="229"/>
      <c r="M1184" s="230"/>
      <c r="N1184" s="231"/>
      <c r="O1184" s="231"/>
      <c r="P1184" s="231"/>
      <c r="Q1184" s="231"/>
      <c r="R1184" s="231"/>
      <c r="S1184" s="231"/>
      <c r="T1184" s="232"/>
      <c r="AT1184" s="233" t="s">
        <v>158</v>
      </c>
      <c r="AU1184" s="233" t="s">
        <v>82</v>
      </c>
      <c r="AV1184" s="13" t="s">
        <v>156</v>
      </c>
      <c r="AW1184" s="13" t="s">
        <v>34</v>
      </c>
      <c r="AX1184" s="13" t="s">
        <v>75</v>
      </c>
      <c r="AY1184" s="233" t="s">
        <v>149</v>
      </c>
    </row>
    <row r="1185" spans="2:65" s="1" customFormat="1" ht="22.5" customHeight="1">
      <c r="B1185" s="40"/>
      <c r="C1185" s="237" t="s">
        <v>1988</v>
      </c>
      <c r="D1185" s="237" t="s">
        <v>245</v>
      </c>
      <c r="E1185" s="238" t="s">
        <v>1989</v>
      </c>
      <c r="F1185" s="239" t="s">
        <v>1990</v>
      </c>
      <c r="G1185" s="240" t="s">
        <v>268</v>
      </c>
      <c r="H1185" s="241">
        <v>1</v>
      </c>
      <c r="I1185" s="242"/>
      <c r="J1185" s="243">
        <f>ROUND(I1185*H1185,2)</f>
        <v>0</v>
      </c>
      <c r="K1185" s="239" t="s">
        <v>21</v>
      </c>
      <c r="L1185" s="244"/>
      <c r="M1185" s="245" t="s">
        <v>21</v>
      </c>
      <c r="N1185" s="246" t="s">
        <v>41</v>
      </c>
      <c r="O1185" s="41"/>
      <c r="P1185" s="196">
        <f>O1185*H1185</f>
        <v>0</v>
      </c>
      <c r="Q1185" s="196">
        <v>9.1200000000000003E-2</v>
      </c>
      <c r="R1185" s="196">
        <f>Q1185*H1185</f>
        <v>9.1200000000000003E-2</v>
      </c>
      <c r="S1185" s="196">
        <v>0</v>
      </c>
      <c r="T1185" s="197">
        <f>S1185*H1185</f>
        <v>0</v>
      </c>
      <c r="AR1185" s="23" t="s">
        <v>361</v>
      </c>
      <c r="AT1185" s="23" t="s">
        <v>245</v>
      </c>
      <c r="AU1185" s="23" t="s">
        <v>82</v>
      </c>
      <c r="AY1185" s="23" t="s">
        <v>149</v>
      </c>
      <c r="BE1185" s="198">
        <f>IF(N1185="základní",J1185,0)</f>
        <v>0</v>
      </c>
      <c r="BF1185" s="198">
        <f>IF(N1185="snížená",J1185,0)</f>
        <v>0</v>
      </c>
      <c r="BG1185" s="198">
        <f>IF(N1185="zákl. přenesená",J1185,0)</f>
        <v>0</v>
      </c>
      <c r="BH1185" s="198">
        <f>IF(N1185="sníž. přenesená",J1185,0)</f>
        <v>0</v>
      </c>
      <c r="BI1185" s="198">
        <f>IF(N1185="nulová",J1185,0)</f>
        <v>0</v>
      </c>
      <c r="BJ1185" s="23" t="s">
        <v>75</v>
      </c>
      <c r="BK1185" s="198">
        <f>ROUND(I1185*H1185,2)</f>
        <v>0</v>
      </c>
      <c r="BL1185" s="23" t="s">
        <v>244</v>
      </c>
      <c r="BM1185" s="23" t="s">
        <v>1991</v>
      </c>
    </row>
    <row r="1186" spans="2:65" s="11" customFormat="1">
      <c r="B1186" s="199"/>
      <c r="C1186" s="200"/>
      <c r="D1186" s="201" t="s">
        <v>158</v>
      </c>
      <c r="E1186" s="202" t="s">
        <v>21</v>
      </c>
      <c r="F1186" s="203" t="s">
        <v>1992</v>
      </c>
      <c r="G1186" s="200"/>
      <c r="H1186" s="204" t="s">
        <v>21</v>
      </c>
      <c r="I1186" s="205"/>
      <c r="J1186" s="200"/>
      <c r="K1186" s="200"/>
      <c r="L1186" s="206"/>
      <c r="M1186" s="207"/>
      <c r="N1186" s="208"/>
      <c r="O1186" s="208"/>
      <c r="P1186" s="208"/>
      <c r="Q1186" s="208"/>
      <c r="R1186" s="208"/>
      <c r="S1186" s="208"/>
      <c r="T1186" s="209"/>
      <c r="AT1186" s="210" t="s">
        <v>158</v>
      </c>
      <c r="AU1186" s="210" t="s">
        <v>82</v>
      </c>
      <c r="AV1186" s="11" t="s">
        <v>75</v>
      </c>
      <c r="AW1186" s="11" t="s">
        <v>34</v>
      </c>
      <c r="AX1186" s="11" t="s">
        <v>70</v>
      </c>
      <c r="AY1186" s="210" t="s">
        <v>149</v>
      </c>
    </row>
    <row r="1187" spans="2:65" s="12" customFormat="1">
      <c r="B1187" s="211"/>
      <c r="C1187" s="212"/>
      <c r="D1187" s="201" t="s">
        <v>158</v>
      </c>
      <c r="E1187" s="213" t="s">
        <v>21</v>
      </c>
      <c r="F1187" s="214" t="s">
        <v>75</v>
      </c>
      <c r="G1187" s="212"/>
      <c r="H1187" s="215">
        <v>1</v>
      </c>
      <c r="I1187" s="216"/>
      <c r="J1187" s="212"/>
      <c r="K1187" s="212"/>
      <c r="L1187" s="217"/>
      <c r="M1187" s="218"/>
      <c r="N1187" s="219"/>
      <c r="O1187" s="219"/>
      <c r="P1187" s="219"/>
      <c r="Q1187" s="219"/>
      <c r="R1187" s="219"/>
      <c r="S1187" s="219"/>
      <c r="T1187" s="220"/>
      <c r="AT1187" s="221" t="s">
        <v>158</v>
      </c>
      <c r="AU1187" s="221" t="s">
        <v>82</v>
      </c>
      <c r="AV1187" s="12" t="s">
        <v>82</v>
      </c>
      <c r="AW1187" s="12" t="s">
        <v>34</v>
      </c>
      <c r="AX1187" s="12" t="s">
        <v>70</v>
      </c>
      <c r="AY1187" s="221" t="s">
        <v>149</v>
      </c>
    </row>
    <row r="1188" spans="2:65" s="13" customFormat="1">
      <c r="B1188" s="222"/>
      <c r="C1188" s="223"/>
      <c r="D1188" s="224" t="s">
        <v>158</v>
      </c>
      <c r="E1188" s="225" t="s">
        <v>21</v>
      </c>
      <c r="F1188" s="226" t="s">
        <v>161</v>
      </c>
      <c r="G1188" s="223"/>
      <c r="H1188" s="227">
        <v>1</v>
      </c>
      <c r="I1188" s="228"/>
      <c r="J1188" s="223"/>
      <c r="K1188" s="223"/>
      <c r="L1188" s="229"/>
      <c r="M1188" s="230"/>
      <c r="N1188" s="231"/>
      <c r="O1188" s="231"/>
      <c r="P1188" s="231"/>
      <c r="Q1188" s="231"/>
      <c r="R1188" s="231"/>
      <c r="S1188" s="231"/>
      <c r="T1188" s="232"/>
      <c r="AT1188" s="233" t="s">
        <v>158</v>
      </c>
      <c r="AU1188" s="233" t="s">
        <v>82</v>
      </c>
      <c r="AV1188" s="13" t="s">
        <v>156</v>
      </c>
      <c r="AW1188" s="13" t="s">
        <v>34</v>
      </c>
      <c r="AX1188" s="13" t="s">
        <v>75</v>
      </c>
      <c r="AY1188" s="233" t="s">
        <v>149</v>
      </c>
    </row>
    <row r="1189" spans="2:65" s="1" customFormat="1" ht="31.5" customHeight="1">
      <c r="B1189" s="40"/>
      <c r="C1189" s="187" t="s">
        <v>1993</v>
      </c>
      <c r="D1189" s="187" t="s">
        <v>151</v>
      </c>
      <c r="E1189" s="188" t="s">
        <v>1994</v>
      </c>
      <c r="F1189" s="189" t="s">
        <v>1995</v>
      </c>
      <c r="G1189" s="190" t="s">
        <v>268</v>
      </c>
      <c r="H1189" s="191">
        <v>1</v>
      </c>
      <c r="I1189" s="192"/>
      <c r="J1189" s="193">
        <f>ROUND(I1189*H1189,2)</f>
        <v>0</v>
      </c>
      <c r="K1189" s="189" t="s">
        <v>155</v>
      </c>
      <c r="L1189" s="60"/>
      <c r="M1189" s="194" t="s">
        <v>21</v>
      </c>
      <c r="N1189" s="195" t="s">
        <v>41</v>
      </c>
      <c r="O1189" s="41"/>
      <c r="P1189" s="196">
        <f>O1189*H1189</f>
        <v>0</v>
      </c>
      <c r="Q1189" s="196">
        <v>0</v>
      </c>
      <c r="R1189" s="196">
        <f>Q1189*H1189</f>
        <v>0</v>
      </c>
      <c r="S1189" s="196">
        <v>0</v>
      </c>
      <c r="T1189" s="197">
        <f>S1189*H1189</f>
        <v>0</v>
      </c>
      <c r="AR1189" s="23" t="s">
        <v>244</v>
      </c>
      <c r="AT1189" s="23" t="s">
        <v>151</v>
      </c>
      <c r="AU1189" s="23" t="s">
        <v>82</v>
      </c>
      <c r="AY1189" s="23" t="s">
        <v>149</v>
      </c>
      <c r="BE1189" s="198">
        <f>IF(N1189="základní",J1189,0)</f>
        <v>0</v>
      </c>
      <c r="BF1189" s="198">
        <f>IF(N1189="snížená",J1189,0)</f>
        <v>0</v>
      </c>
      <c r="BG1189" s="198">
        <f>IF(N1189="zákl. přenesená",J1189,0)</f>
        <v>0</v>
      </c>
      <c r="BH1189" s="198">
        <f>IF(N1189="sníž. přenesená",J1189,0)</f>
        <v>0</v>
      </c>
      <c r="BI1189" s="198">
        <f>IF(N1189="nulová",J1189,0)</f>
        <v>0</v>
      </c>
      <c r="BJ1189" s="23" t="s">
        <v>75</v>
      </c>
      <c r="BK1189" s="198">
        <f>ROUND(I1189*H1189,2)</f>
        <v>0</v>
      </c>
      <c r="BL1189" s="23" t="s">
        <v>244</v>
      </c>
      <c r="BM1189" s="23" t="s">
        <v>1996</v>
      </c>
    </row>
    <row r="1190" spans="2:65" s="1" customFormat="1" ht="31.5" customHeight="1">
      <c r="B1190" s="40"/>
      <c r="C1190" s="187" t="s">
        <v>1997</v>
      </c>
      <c r="D1190" s="187" t="s">
        <v>151</v>
      </c>
      <c r="E1190" s="188" t="s">
        <v>1998</v>
      </c>
      <c r="F1190" s="189" t="s">
        <v>1999</v>
      </c>
      <c r="G1190" s="190" t="s">
        <v>268</v>
      </c>
      <c r="H1190" s="191">
        <v>1</v>
      </c>
      <c r="I1190" s="192"/>
      <c r="J1190" s="193">
        <f>ROUND(I1190*H1190,2)</f>
        <v>0</v>
      </c>
      <c r="K1190" s="189" t="s">
        <v>155</v>
      </c>
      <c r="L1190" s="60"/>
      <c r="M1190" s="194" t="s">
        <v>21</v>
      </c>
      <c r="N1190" s="195" t="s">
        <v>41</v>
      </c>
      <c r="O1190" s="41"/>
      <c r="P1190" s="196">
        <f>O1190*H1190</f>
        <v>0</v>
      </c>
      <c r="Q1190" s="196">
        <v>0</v>
      </c>
      <c r="R1190" s="196">
        <f>Q1190*H1190</f>
        <v>0</v>
      </c>
      <c r="S1190" s="196">
        <v>0</v>
      </c>
      <c r="T1190" s="197">
        <f>S1190*H1190</f>
        <v>0</v>
      </c>
      <c r="AR1190" s="23" t="s">
        <v>244</v>
      </c>
      <c r="AT1190" s="23" t="s">
        <v>151</v>
      </c>
      <c r="AU1190" s="23" t="s">
        <v>82</v>
      </c>
      <c r="AY1190" s="23" t="s">
        <v>149</v>
      </c>
      <c r="BE1190" s="198">
        <f>IF(N1190="základní",J1190,0)</f>
        <v>0</v>
      </c>
      <c r="BF1190" s="198">
        <f>IF(N1190="snížená",J1190,0)</f>
        <v>0</v>
      </c>
      <c r="BG1190" s="198">
        <f>IF(N1190="zákl. přenesená",J1190,0)</f>
        <v>0</v>
      </c>
      <c r="BH1190" s="198">
        <f>IF(N1190="sníž. přenesená",J1190,0)</f>
        <v>0</v>
      </c>
      <c r="BI1190" s="198">
        <f>IF(N1190="nulová",J1190,0)</f>
        <v>0</v>
      </c>
      <c r="BJ1190" s="23" t="s">
        <v>75</v>
      </c>
      <c r="BK1190" s="198">
        <f>ROUND(I1190*H1190,2)</f>
        <v>0</v>
      </c>
      <c r="BL1190" s="23" t="s">
        <v>244</v>
      </c>
      <c r="BM1190" s="23" t="s">
        <v>2000</v>
      </c>
    </row>
    <row r="1191" spans="2:65" s="1" customFormat="1" ht="22.5" customHeight="1">
      <c r="B1191" s="40"/>
      <c r="C1191" s="237" t="s">
        <v>2001</v>
      </c>
      <c r="D1191" s="237" t="s">
        <v>245</v>
      </c>
      <c r="E1191" s="238" t="s">
        <v>2002</v>
      </c>
      <c r="F1191" s="239" t="s">
        <v>2003</v>
      </c>
      <c r="G1191" s="240" t="s">
        <v>268</v>
      </c>
      <c r="H1191" s="241">
        <v>1</v>
      </c>
      <c r="I1191" s="242"/>
      <c r="J1191" s="243">
        <f>ROUND(I1191*H1191,2)</f>
        <v>0</v>
      </c>
      <c r="K1191" s="239" t="s">
        <v>155</v>
      </c>
      <c r="L1191" s="244"/>
      <c r="M1191" s="245" t="s">
        <v>21</v>
      </c>
      <c r="N1191" s="246" t="s">
        <v>41</v>
      </c>
      <c r="O1191" s="41"/>
      <c r="P1191" s="196">
        <f>O1191*H1191</f>
        <v>0</v>
      </c>
      <c r="Q1191" s="196">
        <v>1.2E-2</v>
      </c>
      <c r="R1191" s="196">
        <f>Q1191*H1191</f>
        <v>1.2E-2</v>
      </c>
      <c r="S1191" s="196">
        <v>0</v>
      </c>
      <c r="T1191" s="197">
        <f>S1191*H1191</f>
        <v>0</v>
      </c>
      <c r="AR1191" s="23" t="s">
        <v>361</v>
      </c>
      <c r="AT1191" s="23" t="s">
        <v>245</v>
      </c>
      <c r="AU1191" s="23" t="s">
        <v>82</v>
      </c>
      <c r="AY1191" s="23" t="s">
        <v>149</v>
      </c>
      <c r="BE1191" s="198">
        <f>IF(N1191="základní",J1191,0)</f>
        <v>0</v>
      </c>
      <c r="BF1191" s="198">
        <f>IF(N1191="snížená",J1191,0)</f>
        <v>0</v>
      </c>
      <c r="BG1191" s="198">
        <f>IF(N1191="zákl. přenesená",J1191,0)</f>
        <v>0</v>
      </c>
      <c r="BH1191" s="198">
        <f>IF(N1191="sníž. přenesená",J1191,0)</f>
        <v>0</v>
      </c>
      <c r="BI1191" s="198">
        <f>IF(N1191="nulová",J1191,0)</f>
        <v>0</v>
      </c>
      <c r="BJ1191" s="23" t="s">
        <v>75</v>
      </c>
      <c r="BK1191" s="198">
        <f>ROUND(I1191*H1191,2)</f>
        <v>0</v>
      </c>
      <c r="BL1191" s="23" t="s">
        <v>244</v>
      </c>
      <c r="BM1191" s="23" t="s">
        <v>2004</v>
      </c>
    </row>
    <row r="1192" spans="2:65" s="1" customFormat="1" ht="22.5" customHeight="1">
      <c r="B1192" s="40"/>
      <c r="C1192" s="237" t="s">
        <v>2005</v>
      </c>
      <c r="D1192" s="237" t="s">
        <v>245</v>
      </c>
      <c r="E1192" s="238" t="s">
        <v>2006</v>
      </c>
      <c r="F1192" s="239" t="s">
        <v>2007</v>
      </c>
      <c r="G1192" s="240" t="s">
        <v>268</v>
      </c>
      <c r="H1192" s="241">
        <v>4</v>
      </c>
      <c r="I1192" s="242"/>
      <c r="J1192" s="243">
        <f>ROUND(I1192*H1192,2)</f>
        <v>0</v>
      </c>
      <c r="K1192" s="239" t="s">
        <v>155</v>
      </c>
      <c r="L1192" s="244"/>
      <c r="M1192" s="245" t="s">
        <v>21</v>
      </c>
      <c r="N1192" s="246" t="s">
        <v>41</v>
      </c>
      <c r="O1192" s="41"/>
      <c r="P1192" s="196">
        <f>O1192*H1192</f>
        <v>0</v>
      </c>
      <c r="Q1192" s="196">
        <v>1E-4</v>
      </c>
      <c r="R1192" s="196">
        <f>Q1192*H1192</f>
        <v>4.0000000000000002E-4</v>
      </c>
      <c r="S1192" s="196">
        <v>0</v>
      </c>
      <c r="T1192" s="197">
        <f>S1192*H1192</f>
        <v>0</v>
      </c>
      <c r="AR1192" s="23" t="s">
        <v>361</v>
      </c>
      <c r="AT1192" s="23" t="s">
        <v>245</v>
      </c>
      <c r="AU1192" s="23" t="s">
        <v>82</v>
      </c>
      <c r="AY1192" s="23" t="s">
        <v>149</v>
      </c>
      <c r="BE1192" s="198">
        <f>IF(N1192="základní",J1192,0)</f>
        <v>0</v>
      </c>
      <c r="BF1192" s="198">
        <f>IF(N1192="snížená",J1192,0)</f>
        <v>0</v>
      </c>
      <c r="BG1192" s="198">
        <f>IF(N1192="zákl. přenesená",J1192,0)</f>
        <v>0</v>
      </c>
      <c r="BH1192" s="198">
        <f>IF(N1192="sníž. přenesená",J1192,0)</f>
        <v>0</v>
      </c>
      <c r="BI1192" s="198">
        <f>IF(N1192="nulová",J1192,0)</f>
        <v>0</v>
      </c>
      <c r="BJ1192" s="23" t="s">
        <v>75</v>
      </c>
      <c r="BK1192" s="198">
        <f>ROUND(I1192*H1192,2)</f>
        <v>0</v>
      </c>
      <c r="BL1192" s="23" t="s">
        <v>244</v>
      </c>
      <c r="BM1192" s="23" t="s">
        <v>2008</v>
      </c>
    </row>
    <row r="1193" spans="2:65" s="1" customFormat="1" ht="31.5" customHeight="1">
      <c r="B1193" s="40"/>
      <c r="C1193" s="187" t="s">
        <v>2009</v>
      </c>
      <c r="D1193" s="187" t="s">
        <v>151</v>
      </c>
      <c r="E1193" s="188" t="s">
        <v>2010</v>
      </c>
      <c r="F1193" s="189" t="s">
        <v>2011</v>
      </c>
      <c r="G1193" s="190" t="s">
        <v>720</v>
      </c>
      <c r="H1193" s="252"/>
      <c r="I1193" s="192"/>
      <c r="J1193" s="193">
        <f>ROUND(I1193*H1193,2)</f>
        <v>0</v>
      </c>
      <c r="K1193" s="189" t="s">
        <v>155</v>
      </c>
      <c r="L1193" s="60"/>
      <c r="M1193" s="194" t="s">
        <v>21</v>
      </c>
      <c r="N1193" s="195" t="s">
        <v>41</v>
      </c>
      <c r="O1193" s="41"/>
      <c r="P1193" s="196">
        <f>O1193*H1193</f>
        <v>0</v>
      </c>
      <c r="Q1193" s="196">
        <v>0</v>
      </c>
      <c r="R1193" s="196">
        <f>Q1193*H1193</f>
        <v>0</v>
      </c>
      <c r="S1193" s="196">
        <v>0</v>
      </c>
      <c r="T1193" s="197">
        <f>S1193*H1193</f>
        <v>0</v>
      </c>
      <c r="AR1193" s="23" t="s">
        <v>244</v>
      </c>
      <c r="AT1193" s="23" t="s">
        <v>151</v>
      </c>
      <c r="AU1193" s="23" t="s">
        <v>82</v>
      </c>
      <c r="AY1193" s="23" t="s">
        <v>149</v>
      </c>
      <c r="BE1193" s="198">
        <f>IF(N1193="základní",J1193,0)</f>
        <v>0</v>
      </c>
      <c r="BF1193" s="198">
        <f>IF(N1193="snížená",J1193,0)</f>
        <v>0</v>
      </c>
      <c r="BG1193" s="198">
        <f>IF(N1193="zákl. přenesená",J1193,0)</f>
        <v>0</v>
      </c>
      <c r="BH1193" s="198">
        <f>IF(N1193="sníž. přenesená",J1193,0)</f>
        <v>0</v>
      </c>
      <c r="BI1193" s="198">
        <f>IF(N1193="nulová",J1193,0)</f>
        <v>0</v>
      </c>
      <c r="BJ1193" s="23" t="s">
        <v>75</v>
      </c>
      <c r="BK1193" s="198">
        <f>ROUND(I1193*H1193,2)</f>
        <v>0</v>
      </c>
      <c r="BL1193" s="23" t="s">
        <v>244</v>
      </c>
      <c r="BM1193" s="23" t="s">
        <v>2012</v>
      </c>
    </row>
    <row r="1194" spans="2:65" s="10" customFormat="1" ht="29.85" customHeight="1">
      <c r="B1194" s="170"/>
      <c r="C1194" s="171"/>
      <c r="D1194" s="184" t="s">
        <v>69</v>
      </c>
      <c r="E1194" s="185" t="s">
        <v>2013</v>
      </c>
      <c r="F1194" s="185" t="s">
        <v>2014</v>
      </c>
      <c r="G1194" s="171"/>
      <c r="H1194" s="171"/>
      <c r="I1194" s="174"/>
      <c r="J1194" s="186">
        <f>BK1194</f>
        <v>0</v>
      </c>
      <c r="K1194" s="171"/>
      <c r="L1194" s="176"/>
      <c r="M1194" s="177"/>
      <c r="N1194" s="178"/>
      <c r="O1194" s="178"/>
      <c r="P1194" s="179">
        <f>SUM(P1195:P1223)</f>
        <v>0</v>
      </c>
      <c r="Q1194" s="178"/>
      <c r="R1194" s="179">
        <f>SUM(R1195:R1223)</f>
        <v>0.83344799999999997</v>
      </c>
      <c r="S1194" s="178"/>
      <c r="T1194" s="180">
        <f>SUM(T1195:T1223)</f>
        <v>0</v>
      </c>
      <c r="AR1194" s="181" t="s">
        <v>82</v>
      </c>
      <c r="AT1194" s="182" t="s">
        <v>69</v>
      </c>
      <c r="AU1194" s="182" t="s">
        <v>75</v>
      </c>
      <c r="AY1194" s="181" t="s">
        <v>149</v>
      </c>
      <c r="BK1194" s="183">
        <f>SUM(BK1195:BK1223)</f>
        <v>0</v>
      </c>
    </row>
    <row r="1195" spans="2:65" s="1" customFormat="1" ht="31.5" customHeight="1">
      <c r="B1195" s="40"/>
      <c r="C1195" s="187" t="s">
        <v>2015</v>
      </c>
      <c r="D1195" s="187" t="s">
        <v>151</v>
      </c>
      <c r="E1195" s="188" t="s">
        <v>2016</v>
      </c>
      <c r="F1195" s="189" t="s">
        <v>2017</v>
      </c>
      <c r="G1195" s="190" t="s">
        <v>261</v>
      </c>
      <c r="H1195" s="191">
        <v>26.35</v>
      </c>
      <c r="I1195" s="192"/>
      <c r="J1195" s="193">
        <f>ROUND(I1195*H1195,2)</f>
        <v>0</v>
      </c>
      <c r="K1195" s="189" t="s">
        <v>155</v>
      </c>
      <c r="L1195" s="60"/>
      <c r="M1195" s="194" t="s">
        <v>21</v>
      </c>
      <c r="N1195" s="195" t="s">
        <v>41</v>
      </c>
      <c r="O1195" s="41"/>
      <c r="P1195" s="196">
        <f>O1195*H1195</f>
        <v>0</v>
      </c>
      <c r="Q1195" s="196">
        <v>4.6000000000000001E-4</v>
      </c>
      <c r="R1195" s="196">
        <f>Q1195*H1195</f>
        <v>1.2121000000000002E-2</v>
      </c>
      <c r="S1195" s="196">
        <v>0</v>
      </c>
      <c r="T1195" s="197">
        <f>S1195*H1195</f>
        <v>0</v>
      </c>
      <c r="AR1195" s="23" t="s">
        <v>244</v>
      </c>
      <c r="AT1195" s="23" t="s">
        <v>151</v>
      </c>
      <c r="AU1195" s="23" t="s">
        <v>82</v>
      </c>
      <c r="AY1195" s="23" t="s">
        <v>149</v>
      </c>
      <c r="BE1195" s="198">
        <f>IF(N1195="základní",J1195,0)</f>
        <v>0</v>
      </c>
      <c r="BF1195" s="198">
        <f>IF(N1195="snížená",J1195,0)</f>
        <v>0</v>
      </c>
      <c r="BG1195" s="198">
        <f>IF(N1195="zákl. přenesená",J1195,0)</f>
        <v>0</v>
      </c>
      <c r="BH1195" s="198">
        <f>IF(N1195="sníž. přenesená",J1195,0)</f>
        <v>0</v>
      </c>
      <c r="BI1195" s="198">
        <f>IF(N1195="nulová",J1195,0)</f>
        <v>0</v>
      </c>
      <c r="BJ1195" s="23" t="s">
        <v>75</v>
      </c>
      <c r="BK1195" s="198">
        <f>ROUND(I1195*H1195,2)</f>
        <v>0</v>
      </c>
      <c r="BL1195" s="23" t="s">
        <v>244</v>
      </c>
      <c r="BM1195" s="23" t="s">
        <v>2018</v>
      </c>
    </row>
    <row r="1196" spans="2:65" s="11" customFormat="1">
      <c r="B1196" s="199"/>
      <c r="C1196" s="200"/>
      <c r="D1196" s="201" t="s">
        <v>158</v>
      </c>
      <c r="E1196" s="202" t="s">
        <v>21</v>
      </c>
      <c r="F1196" s="203" t="s">
        <v>542</v>
      </c>
      <c r="G1196" s="200"/>
      <c r="H1196" s="204" t="s">
        <v>21</v>
      </c>
      <c r="I1196" s="205"/>
      <c r="J1196" s="200"/>
      <c r="K1196" s="200"/>
      <c r="L1196" s="206"/>
      <c r="M1196" s="207"/>
      <c r="N1196" s="208"/>
      <c r="O1196" s="208"/>
      <c r="P1196" s="208"/>
      <c r="Q1196" s="208"/>
      <c r="R1196" s="208"/>
      <c r="S1196" s="208"/>
      <c r="T1196" s="209"/>
      <c r="AT1196" s="210" t="s">
        <v>158</v>
      </c>
      <c r="AU1196" s="210" t="s">
        <v>82</v>
      </c>
      <c r="AV1196" s="11" t="s">
        <v>75</v>
      </c>
      <c r="AW1196" s="11" t="s">
        <v>34</v>
      </c>
      <c r="AX1196" s="11" t="s">
        <v>70</v>
      </c>
      <c r="AY1196" s="210" t="s">
        <v>149</v>
      </c>
    </row>
    <row r="1197" spans="2:65" s="12" customFormat="1">
      <c r="B1197" s="211"/>
      <c r="C1197" s="212"/>
      <c r="D1197" s="201" t="s">
        <v>158</v>
      </c>
      <c r="E1197" s="213" t="s">
        <v>21</v>
      </c>
      <c r="F1197" s="214" t="s">
        <v>543</v>
      </c>
      <c r="G1197" s="212"/>
      <c r="H1197" s="215">
        <v>17.149999999999999</v>
      </c>
      <c r="I1197" s="216"/>
      <c r="J1197" s="212"/>
      <c r="K1197" s="212"/>
      <c r="L1197" s="217"/>
      <c r="M1197" s="218"/>
      <c r="N1197" s="219"/>
      <c r="O1197" s="219"/>
      <c r="P1197" s="219"/>
      <c r="Q1197" s="219"/>
      <c r="R1197" s="219"/>
      <c r="S1197" s="219"/>
      <c r="T1197" s="220"/>
      <c r="AT1197" s="221" t="s">
        <v>158</v>
      </c>
      <c r="AU1197" s="221" t="s">
        <v>82</v>
      </c>
      <c r="AV1197" s="12" t="s">
        <v>82</v>
      </c>
      <c r="AW1197" s="12" t="s">
        <v>34</v>
      </c>
      <c r="AX1197" s="12" t="s">
        <v>70</v>
      </c>
      <c r="AY1197" s="221" t="s">
        <v>149</v>
      </c>
    </row>
    <row r="1198" spans="2:65" s="12" customFormat="1">
      <c r="B1198" s="211"/>
      <c r="C1198" s="212"/>
      <c r="D1198" s="201" t="s">
        <v>158</v>
      </c>
      <c r="E1198" s="213" t="s">
        <v>21</v>
      </c>
      <c r="F1198" s="214" t="s">
        <v>544</v>
      </c>
      <c r="G1198" s="212"/>
      <c r="H1198" s="215">
        <v>9.1999999999999993</v>
      </c>
      <c r="I1198" s="216"/>
      <c r="J1198" s="212"/>
      <c r="K1198" s="212"/>
      <c r="L1198" s="217"/>
      <c r="M1198" s="218"/>
      <c r="N1198" s="219"/>
      <c r="O1198" s="219"/>
      <c r="P1198" s="219"/>
      <c r="Q1198" s="219"/>
      <c r="R1198" s="219"/>
      <c r="S1198" s="219"/>
      <c r="T1198" s="220"/>
      <c r="AT1198" s="221" t="s">
        <v>158</v>
      </c>
      <c r="AU1198" s="221" t="s">
        <v>82</v>
      </c>
      <c r="AV1198" s="12" t="s">
        <v>82</v>
      </c>
      <c r="AW1198" s="12" t="s">
        <v>34</v>
      </c>
      <c r="AX1198" s="12" t="s">
        <v>70</v>
      </c>
      <c r="AY1198" s="221" t="s">
        <v>149</v>
      </c>
    </row>
    <row r="1199" spans="2:65" s="13" customFormat="1">
      <c r="B1199" s="222"/>
      <c r="C1199" s="223"/>
      <c r="D1199" s="224" t="s">
        <v>158</v>
      </c>
      <c r="E1199" s="225" t="s">
        <v>21</v>
      </c>
      <c r="F1199" s="226" t="s">
        <v>161</v>
      </c>
      <c r="G1199" s="223"/>
      <c r="H1199" s="227">
        <v>26.35</v>
      </c>
      <c r="I1199" s="228"/>
      <c r="J1199" s="223"/>
      <c r="K1199" s="223"/>
      <c r="L1199" s="229"/>
      <c r="M1199" s="230"/>
      <c r="N1199" s="231"/>
      <c r="O1199" s="231"/>
      <c r="P1199" s="231"/>
      <c r="Q1199" s="231"/>
      <c r="R1199" s="231"/>
      <c r="S1199" s="231"/>
      <c r="T1199" s="232"/>
      <c r="AT1199" s="233" t="s">
        <v>158</v>
      </c>
      <c r="AU1199" s="233" t="s">
        <v>82</v>
      </c>
      <c r="AV1199" s="13" t="s">
        <v>156</v>
      </c>
      <c r="AW1199" s="13" t="s">
        <v>34</v>
      </c>
      <c r="AX1199" s="13" t="s">
        <v>75</v>
      </c>
      <c r="AY1199" s="233" t="s">
        <v>149</v>
      </c>
    </row>
    <row r="1200" spans="2:65" s="1" customFormat="1" ht="31.5" customHeight="1">
      <c r="B1200" s="40"/>
      <c r="C1200" s="187" t="s">
        <v>2019</v>
      </c>
      <c r="D1200" s="187" t="s">
        <v>151</v>
      </c>
      <c r="E1200" s="188" t="s">
        <v>2020</v>
      </c>
      <c r="F1200" s="189" t="s">
        <v>2021</v>
      </c>
      <c r="G1200" s="190" t="s">
        <v>253</v>
      </c>
      <c r="H1200" s="191">
        <v>31.9</v>
      </c>
      <c r="I1200" s="192"/>
      <c r="J1200" s="193">
        <f>ROUND(I1200*H1200,2)</f>
        <v>0</v>
      </c>
      <c r="K1200" s="189" t="s">
        <v>155</v>
      </c>
      <c r="L1200" s="60"/>
      <c r="M1200" s="194" t="s">
        <v>21</v>
      </c>
      <c r="N1200" s="195" t="s">
        <v>41</v>
      </c>
      <c r="O1200" s="41"/>
      <c r="P1200" s="196">
        <f>O1200*H1200</f>
        <v>0</v>
      </c>
      <c r="Q1200" s="196">
        <v>3.6700000000000001E-3</v>
      </c>
      <c r="R1200" s="196">
        <f>Q1200*H1200</f>
        <v>0.117073</v>
      </c>
      <c r="S1200" s="196">
        <v>0</v>
      </c>
      <c r="T1200" s="197">
        <f>S1200*H1200</f>
        <v>0</v>
      </c>
      <c r="AR1200" s="23" t="s">
        <v>244</v>
      </c>
      <c r="AT1200" s="23" t="s">
        <v>151</v>
      </c>
      <c r="AU1200" s="23" t="s">
        <v>82</v>
      </c>
      <c r="AY1200" s="23" t="s">
        <v>149</v>
      </c>
      <c r="BE1200" s="198">
        <f>IF(N1200="základní",J1200,0)</f>
        <v>0</v>
      </c>
      <c r="BF1200" s="198">
        <f>IF(N1200="snížená",J1200,0)</f>
        <v>0</v>
      </c>
      <c r="BG1200" s="198">
        <f>IF(N1200="zákl. přenesená",J1200,0)</f>
        <v>0</v>
      </c>
      <c r="BH1200" s="198">
        <f>IF(N1200="sníž. přenesená",J1200,0)</f>
        <v>0</v>
      </c>
      <c r="BI1200" s="198">
        <f>IF(N1200="nulová",J1200,0)</f>
        <v>0</v>
      </c>
      <c r="BJ1200" s="23" t="s">
        <v>75</v>
      </c>
      <c r="BK1200" s="198">
        <f>ROUND(I1200*H1200,2)</f>
        <v>0</v>
      </c>
      <c r="BL1200" s="23" t="s">
        <v>244</v>
      </c>
      <c r="BM1200" s="23" t="s">
        <v>2022</v>
      </c>
    </row>
    <row r="1201" spans="2:65" s="11" customFormat="1">
      <c r="B1201" s="199"/>
      <c r="C1201" s="200"/>
      <c r="D1201" s="201" t="s">
        <v>158</v>
      </c>
      <c r="E1201" s="202" t="s">
        <v>21</v>
      </c>
      <c r="F1201" s="203" t="s">
        <v>530</v>
      </c>
      <c r="G1201" s="200"/>
      <c r="H1201" s="204" t="s">
        <v>21</v>
      </c>
      <c r="I1201" s="205"/>
      <c r="J1201" s="200"/>
      <c r="K1201" s="200"/>
      <c r="L1201" s="206"/>
      <c r="M1201" s="207"/>
      <c r="N1201" s="208"/>
      <c r="O1201" s="208"/>
      <c r="P1201" s="208"/>
      <c r="Q1201" s="208"/>
      <c r="R1201" s="208"/>
      <c r="S1201" s="208"/>
      <c r="T1201" s="209"/>
      <c r="AT1201" s="210" t="s">
        <v>158</v>
      </c>
      <c r="AU1201" s="210" t="s">
        <v>82</v>
      </c>
      <c r="AV1201" s="11" t="s">
        <v>75</v>
      </c>
      <c r="AW1201" s="11" t="s">
        <v>34</v>
      </c>
      <c r="AX1201" s="11" t="s">
        <v>70</v>
      </c>
      <c r="AY1201" s="210" t="s">
        <v>149</v>
      </c>
    </row>
    <row r="1202" spans="2:65" s="12" customFormat="1">
      <c r="B1202" s="211"/>
      <c r="C1202" s="212"/>
      <c r="D1202" s="201" t="s">
        <v>158</v>
      </c>
      <c r="E1202" s="213" t="s">
        <v>21</v>
      </c>
      <c r="F1202" s="214" t="s">
        <v>2023</v>
      </c>
      <c r="G1202" s="212"/>
      <c r="H1202" s="215">
        <v>31.9</v>
      </c>
      <c r="I1202" s="216"/>
      <c r="J1202" s="212"/>
      <c r="K1202" s="212"/>
      <c r="L1202" s="217"/>
      <c r="M1202" s="218"/>
      <c r="N1202" s="219"/>
      <c r="O1202" s="219"/>
      <c r="P1202" s="219"/>
      <c r="Q1202" s="219"/>
      <c r="R1202" s="219"/>
      <c r="S1202" s="219"/>
      <c r="T1202" s="220"/>
      <c r="AT1202" s="221" t="s">
        <v>158</v>
      </c>
      <c r="AU1202" s="221" t="s">
        <v>82</v>
      </c>
      <c r="AV1202" s="12" t="s">
        <v>82</v>
      </c>
      <c r="AW1202" s="12" t="s">
        <v>34</v>
      </c>
      <c r="AX1202" s="12" t="s">
        <v>70</v>
      </c>
      <c r="AY1202" s="221" t="s">
        <v>149</v>
      </c>
    </row>
    <row r="1203" spans="2:65" s="13" customFormat="1">
      <c r="B1203" s="222"/>
      <c r="C1203" s="223"/>
      <c r="D1203" s="224" t="s">
        <v>158</v>
      </c>
      <c r="E1203" s="225" t="s">
        <v>21</v>
      </c>
      <c r="F1203" s="226" t="s">
        <v>161</v>
      </c>
      <c r="G1203" s="223"/>
      <c r="H1203" s="227">
        <v>31.9</v>
      </c>
      <c r="I1203" s="228"/>
      <c r="J1203" s="223"/>
      <c r="K1203" s="223"/>
      <c r="L1203" s="229"/>
      <c r="M1203" s="230"/>
      <c r="N1203" s="231"/>
      <c r="O1203" s="231"/>
      <c r="P1203" s="231"/>
      <c r="Q1203" s="231"/>
      <c r="R1203" s="231"/>
      <c r="S1203" s="231"/>
      <c r="T1203" s="232"/>
      <c r="AT1203" s="233" t="s">
        <v>158</v>
      </c>
      <c r="AU1203" s="233" t="s">
        <v>82</v>
      </c>
      <c r="AV1203" s="13" t="s">
        <v>156</v>
      </c>
      <c r="AW1203" s="13" t="s">
        <v>34</v>
      </c>
      <c r="AX1203" s="13" t="s">
        <v>75</v>
      </c>
      <c r="AY1203" s="233" t="s">
        <v>149</v>
      </c>
    </row>
    <row r="1204" spans="2:65" s="1" customFormat="1" ht="22.5" customHeight="1">
      <c r="B1204" s="40"/>
      <c r="C1204" s="237" t="s">
        <v>2024</v>
      </c>
      <c r="D1204" s="237" t="s">
        <v>245</v>
      </c>
      <c r="E1204" s="238" t="s">
        <v>2025</v>
      </c>
      <c r="F1204" s="239" t="s">
        <v>2026</v>
      </c>
      <c r="G1204" s="240" t="s">
        <v>253</v>
      </c>
      <c r="H1204" s="241">
        <v>38.119999999999997</v>
      </c>
      <c r="I1204" s="242"/>
      <c r="J1204" s="243">
        <f>ROUND(I1204*H1204,2)</f>
        <v>0</v>
      </c>
      <c r="K1204" s="239" t="s">
        <v>155</v>
      </c>
      <c r="L1204" s="244"/>
      <c r="M1204" s="245" t="s">
        <v>21</v>
      </c>
      <c r="N1204" s="246" t="s">
        <v>41</v>
      </c>
      <c r="O1204" s="41"/>
      <c r="P1204" s="196">
        <f>O1204*H1204</f>
        <v>0</v>
      </c>
      <c r="Q1204" s="196">
        <v>1.8200000000000001E-2</v>
      </c>
      <c r="R1204" s="196">
        <f>Q1204*H1204</f>
        <v>0.69378399999999996</v>
      </c>
      <c r="S1204" s="196">
        <v>0</v>
      </c>
      <c r="T1204" s="197">
        <f>S1204*H1204</f>
        <v>0</v>
      </c>
      <c r="AR1204" s="23" t="s">
        <v>361</v>
      </c>
      <c r="AT1204" s="23" t="s">
        <v>245</v>
      </c>
      <c r="AU1204" s="23" t="s">
        <v>82</v>
      </c>
      <c r="AY1204" s="23" t="s">
        <v>149</v>
      </c>
      <c r="BE1204" s="198">
        <f>IF(N1204="základní",J1204,0)</f>
        <v>0</v>
      </c>
      <c r="BF1204" s="198">
        <f>IF(N1204="snížená",J1204,0)</f>
        <v>0</v>
      </c>
      <c r="BG1204" s="198">
        <f>IF(N1204="zákl. přenesená",J1204,0)</f>
        <v>0</v>
      </c>
      <c r="BH1204" s="198">
        <f>IF(N1204="sníž. přenesená",J1204,0)</f>
        <v>0</v>
      </c>
      <c r="BI1204" s="198">
        <f>IF(N1204="nulová",J1204,0)</f>
        <v>0</v>
      </c>
      <c r="BJ1204" s="23" t="s">
        <v>75</v>
      </c>
      <c r="BK1204" s="198">
        <f>ROUND(I1204*H1204,2)</f>
        <v>0</v>
      </c>
      <c r="BL1204" s="23" t="s">
        <v>244</v>
      </c>
      <c r="BM1204" s="23" t="s">
        <v>2027</v>
      </c>
    </row>
    <row r="1205" spans="2:65" s="11" customFormat="1">
      <c r="B1205" s="199"/>
      <c r="C1205" s="200"/>
      <c r="D1205" s="201" t="s">
        <v>158</v>
      </c>
      <c r="E1205" s="202" t="s">
        <v>21</v>
      </c>
      <c r="F1205" s="203" t="s">
        <v>406</v>
      </c>
      <c r="G1205" s="200"/>
      <c r="H1205" s="204" t="s">
        <v>21</v>
      </c>
      <c r="I1205" s="205"/>
      <c r="J1205" s="200"/>
      <c r="K1205" s="200"/>
      <c r="L1205" s="206"/>
      <c r="M1205" s="207"/>
      <c r="N1205" s="208"/>
      <c r="O1205" s="208"/>
      <c r="P1205" s="208"/>
      <c r="Q1205" s="208"/>
      <c r="R1205" s="208"/>
      <c r="S1205" s="208"/>
      <c r="T1205" s="209"/>
      <c r="AT1205" s="210" t="s">
        <v>158</v>
      </c>
      <c r="AU1205" s="210" t="s">
        <v>82</v>
      </c>
      <c r="AV1205" s="11" t="s">
        <v>75</v>
      </c>
      <c r="AW1205" s="11" t="s">
        <v>34</v>
      </c>
      <c r="AX1205" s="11" t="s">
        <v>70</v>
      </c>
      <c r="AY1205" s="210" t="s">
        <v>149</v>
      </c>
    </row>
    <row r="1206" spans="2:65" s="12" customFormat="1">
      <c r="B1206" s="211"/>
      <c r="C1206" s="212"/>
      <c r="D1206" s="201" t="s">
        <v>158</v>
      </c>
      <c r="E1206" s="213" t="s">
        <v>21</v>
      </c>
      <c r="F1206" s="214" t="s">
        <v>2028</v>
      </c>
      <c r="G1206" s="212"/>
      <c r="H1206" s="215">
        <v>35.090000000000003</v>
      </c>
      <c r="I1206" s="216"/>
      <c r="J1206" s="212"/>
      <c r="K1206" s="212"/>
      <c r="L1206" s="217"/>
      <c r="M1206" s="218"/>
      <c r="N1206" s="219"/>
      <c r="O1206" s="219"/>
      <c r="P1206" s="219"/>
      <c r="Q1206" s="219"/>
      <c r="R1206" s="219"/>
      <c r="S1206" s="219"/>
      <c r="T1206" s="220"/>
      <c r="AT1206" s="221" t="s">
        <v>158</v>
      </c>
      <c r="AU1206" s="221" t="s">
        <v>82</v>
      </c>
      <c r="AV1206" s="12" t="s">
        <v>82</v>
      </c>
      <c r="AW1206" s="12" t="s">
        <v>34</v>
      </c>
      <c r="AX1206" s="12" t="s">
        <v>70</v>
      </c>
      <c r="AY1206" s="221" t="s">
        <v>149</v>
      </c>
    </row>
    <row r="1207" spans="2:65" s="12" customFormat="1">
      <c r="B1207" s="211"/>
      <c r="C1207" s="212"/>
      <c r="D1207" s="201" t="s">
        <v>158</v>
      </c>
      <c r="E1207" s="213" t="s">
        <v>21</v>
      </c>
      <c r="F1207" s="214" t="s">
        <v>2029</v>
      </c>
      <c r="G1207" s="212"/>
      <c r="H1207" s="215">
        <v>3.03</v>
      </c>
      <c r="I1207" s="216"/>
      <c r="J1207" s="212"/>
      <c r="K1207" s="212"/>
      <c r="L1207" s="217"/>
      <c r="M1207" s="218"/>
      <c r="N1207" s="219"/>
      <c r="O1207" s="219"/>
      <c r="P1207" s="219"/>
      <c r="Q1207" s="219"/>
      <c r="R1207" s="219"/>
      <c r="S1207" s="219"/>
      <c r="T1207" s="220"/>
      <c r="AT1207" s="221" t="s">
        <v>158</v>
      </c>
      <c r="AU1207" s="221" t="s">
        <v>82</v>
      </c>
      <c r="AV1207" s="12" t="s">
        <v>82</v>
      </c>
      <c r="AW1207" s="12" t="s">
        <v>34</v>
      </c>
      <c r="AX1207" s="12" t="s">
        <v>70</v>
      </c>
      <c r="AY1207" s="221" t="s">
        <v>149</v>
      </c>
    </row>
    <row r="1208" spans="2:65" s="13" customFormat="1">
      <c r="B1208" s="222"/>
      <c r="C1208" s="223"/>
      <c r="D1208" s="224" t="s">
        <v>158</v>
      </c>
      <c r="E1208" s="225" t="s">
        <v>21</v>
      </c>
      <c r="F1208" s="226" t="s">
        <v>161</v>
      </c>
      <c r="G1208" s="223"/>
      <c r="H1208" s="227">
        <v>38.119999999999997</v>
      </c>
      <c r="I1208" s="228"/>
      <c r="J1208" s="223"/>
      <c r="K1208" s="223"/>
      <c r="L1208" s="229"/>
      <c r="M1208" s="230"/>
      <c r="N1208" s="231"/>
      <c r="O1208" s="231"/>
      <c r="P1208" s="231"/>
      <c r="Q1208" s="231"/>
      <c r="R1208" s="231"/>
      <c r="S1208" s="231"/>
      <c r="T1208" s="232"/>
      <c r="AT1208" s="233" t="s">
        <v>158</v>
      </c>
      <c r="AU1208" s="233" t="s">
        <v>82</v>
      </c>
      <c r="AV1208" s="13" t="s">
        <v>156</v>
      </c>
      <c r="AW1208" s="13" t="s">
        <v>34</v>
      </c>
      <c r="AX1208" s="13" t="s">
        <v>75</v>
      </c>
      <c r="AY1208" s="233" t="s">
        <v>149</v>
      </c>
    </row>
    <row r="1209" spans="2:65" s="1" customFormat="1" ht="22.5" customHeight="1">
      <c r="B1209" s="40"/>
      <c r="C1209" s="187" t="s">
        <v>2030</v>
      </c>
      <c r="D1209" s="187" t="s">
        <v>151</v>
      </c>
      <c r="E1209" s="188" t="s">
        <v>2031</v>
      </c>
      <c r="F1209" s="189" t="s">
        <v>2032</v>
      </c>
      <c r="G1209" s="190" t="s">
        <v>253</v>
      </c>
      <c r="H1209" s="191">
        <v>8.1</v>
      </c>
      <c r="I1209" s="192"/>
      <c r="J1209" s="193">
        <f>ROUND(I1209*H1209,2)</f>
        <v>0</v>
      </c>
      <c r="K1209" s="189" t="s">
        <v>155</v>
      </c>
      <c r="L1209" s="60"/>
      <c r="M1209" s="194" t="s">
        <v>21</v>
      </c>
      <c r="N1209" s="195" t="s">
        <v>41</v>
      </c>
      <c r="O1209" s="41"/>
      <c r="P1209" s="196">
        <f>O1209*H1209</f>
        <v>0</v>
      </c>
      <c r="Q1209" s="196">
        <v>0</v>
      </c>
      <c r="R1209" s="196">
        <f>Q1209*H1209</f>
        <v>0</v>
      </c>
      <c r="S1209" s="196">
        <v>0</v>
      </c>
      <c r="T1209" s="197">
        <f>S1209*H1209</f>
        <v>0</v>
      </c>
      <c r="AR1209" s="23" t="s">
        <v>244</v>
      </c>
      <c r="AT1209" s="23" t="s">
        <v>151</v>
      </c>
      <c r="AU1209" s="23" t="s">
        <v>82</v>
      </c>
      <c r="AY1209" s="23" t="s">
        <v>149</v>
      </c>
      <c r="BE1209" s="198">
        <f>IF(N1209="základní",J1209,0)</f>
        <v>0</v>
      </c>
      <c r="BF1209" s="198">
        <f>IF(N1209="snížená",J1209,0)</f>
        <v>0</v>
      </c>
      <c r="BG1209" s="198">
        <f>IF(N1209="zákl. přenesená",J1209,0)</f>
        <v>0</v>
      </c>
      <c r="BH1209" s="198">
        <f>IF(N1209="sníž. přenesená",J1209,0)</f>
        <v>0</v>
      </c>
      <c r="BI1209" s="198">
        <f>IF(N1209="nulová",J1209,0)</f>
        <v>0</v>
      </c>
      <c r="BJ1209" s="23" t="s">
        <v>75</v>
      </c>
      <c r="BK1209" s="198">
        <f>ROUND(I1209*H1209,2)</f>
        <v>0</v>
      </c>
      <c r="BL1209" s="23" t="s">
        <v>244</v>
      </c>
      <c r="BM1209" s="23" t="s">
        <v>2033</v>
      </c>
    </row>
    <row r="1210" spans="2:65" s="11" customFormat="1">
      <c r="B1210" s="199"/>
      <c r="C1210" s="200"/>
      <c r="D1210" s="201" t="s">
        <v>158</v>
      </c>
      <c r="E1210" s="202" t="s">
        <v>21</v>
      </c>
      <c r="F1210" s="203" t="s">
        <v>530</v>
      </c>
      <c r="G1210" s="200"/>
      <c r="H1210" s="204" t="s">
        <v>21</v>
      </c>
      <c r="I1210" s="205"/>
      <c r="J1210" s="200"/>
      <c r="K1210" s="200"/>
      <c r="L1210" s="206"/>
      <c r="M1210" s="207"/>
      <c r="N1210" s="208"/>
      <c r="O1210" s="208"/>
      <c r="P1210" s="208"/>
      <c r="Q1210" s="208"/>
      <c r="R1210" s="208"/>
      <c r="S1210" s="208"/>
      <c r="T1210" s="209"/>
      <c r="AT1210" s="210" t="s">
        <v>158</v>
      </c>
      <c r="AU1210" s="210" t="s">
        <v>82</v>
      </c>
      <c r="AV1210" s="11" t="s">
        <v>75</v>
      </c>
      <c r="AW1210" s="11" t="s">
        <v>34</v>
      </c>
      <c r="AX1210" s="11" t="s">
        <v>70</v>
      </c>
      <c r="AY1210" s="210" t="s">
        <v>149</v>
      </c>
    </row>
    <row r="1211" spans="2:65" s="12" customFormat="1">
      <c r="B1211" s="211"/>
      <c r="C1211" s="212"/>
      <c r="D1211" s="201" t="s">
        <v>158</v>
      </c>
      <c r="E1211" s="213" t="s">
        <v>21</v>
      </c>
      <c r="F1211" s="214" t="s">
        <v>2034</v>
      </c>
      <c r="G1211" s="212"/>
      <c r="H1211" s="215">
        <v>8.1</v>
      </c>
      <c r="I1211" s="216"/>
      <c r="J1211" s="212"/>
      <c r="K1211" s="212"/>
      <c r="L1211" s="217"/>
      <c r="M1211" s="218"/>
      <c r="N1211" s="219"/>
      <c r="O1211" s="219"/>
      <c r="P1211" s="219"/>
      <c r="Q1211" s="219"/>
      <c r="R1211" s="219"/>
      <c r="S1211" s="219"/>
      <c r="T1211" s="220"/>
      <c r="AT1211" s="221" t="s">
        <v>158</v>
      </c>
      <c r="AU1211" s="221" t="s">
        <v>82</v>
      </c>
      <c r="AV1211" s="12" t="s">
        <v>82</v>
      </c>
      <c r="AW1211" s="12" t="s">
        <v>34</v>
      </c>
      <c r="AX1211" s="12" t="s">
        <v>70</v>
      </c>
      <c r="AY1211" s="221" t="s">
        <v>149</v>
      </c>
    </row>
    <row r="1212" spans="2:65" s="13" customFormat="1">
      <c r="B1212" s="222"/>
      <c r="C1212" s="223"/>
      <c r="D1212" s="224" t="s">
        <v>158</v>
      </c>
      <c r="E1212" s="225" t="s">
        <v>21</v>
      </c>
      <c r="F1212" s="226" t="s">
        <v>161</v>
      </c>
      <c r="G1212" s="223"/>
      <c r="H1212" s="227">
        <v>8.1</v>
      </c>
      <c r="I1212" s="228"/>
      <c r="J1212" s="223"/>
      <c r="K1212" s="223"/>
      <c r="L1212" s="229"/>
      <c r="M1212" s="230"/>
      <c r="N1212" s="231"/>
      <c r="O1212" s="231"/>
      <c r="P1212" s="231"/>
      <c r="Q1212" s="231"/>
      <c r="R1212" s="231"/>
      <c r="S1212" s="231"/>
      <c r="T1212" s="232"/>
      <c r="AT1212" s="233" t="s">
        <v>158</v>
      </c>
      <c r="AU1212" s="233" t="s">
        <v>82</v>
      </c>
      <c r="AV1212" s="13" t="s">
        <v>156</v>
      </c>
      <c r="AW1212" s="13" t="s">
        <v>34</v>
      </c>
      <c r="AX1212" s="13" t="s">
        <v>75</v>
      </c>
      <c r="AY1212" s="233" t="s">
        <v>149</v>
      </c>
    </row>
    <row r="1213" spans="2:65" s="1" customFormat="1" ht="22.5" customHeight="1">
      <c r="B1213" s="40"/>
      <c r="C1213" s="187" t="s">
        <v>2035</v>
      </c>
      <c r="D1213" s="187" t="s">
        <v>151</v>
      </c>
      <c r="E1213" s="188" t="s">
        <v>2036</v>
      </c>
      <c r="F1213" s="189" t="s">
        <v>2037</v>
      </c>
      <c r="G1213" s="190" t="s">
        <v>253</v>
      </c>
      <c r="H1213" s="191">
        <v>31.9</v>
      </c>
      <c r="I1213" s="192"/>
      <c r="J1213" s="193">
        <f>ROUND(I1213*H1213,2)</f>
        <v>0</v>
      </c>
      <c r="K1213" s="189" t="s">
        <v>155</v>
      </c>
      <c r="L1213" s="60"/>
      <c r="M1213" s="194" t="s">
        <v>21</v>
      </c>
      <c r="N1213" s="195" t="s">
        <v>41</v>
      </c>
      <c r="O1213" s="41"/>
      <c r="P1213" s="196">
        <f>O1213*H1213</f>
        <v>0</v>
      </c>
      <c r="Q1213" s="196">
        <v>0</v>
      </c>
      <c r="R1213" s="196">
        <f>Q1213*H1213</f>
        <v>0</v>
      </c>
      <c r="S1213" s="196">
        <v>0</v>
      </c>
      <c r="T1213" s="197">
        <f>S1213*H1213</f>
        <v>0</v>
      </c>
      <c r="AR1213" s="23" t="s">
        <v>244</v>
      </c>
      <c r="AT1213" s="23" t="s">
        <v>151</v>
      </c>
      <c r="AU1213" s="23" t="s">
        <v>82</v>
      </c>
      <c r="AY1213" s="23" t="s">
        <v>149</v>
      </c>
      <c r="BE1213" s="198">
        <f>IF(N1213="základní",J1213,0)</f>
        <v>0</v>
      </c>
      <c r="BF1213" s="198">
        <f>IF(N1213="snížená",J1213,0)</f>
        <v>0</v>
      </c>
      <c r="BG1213" s="198">
        <f>IF(N1213="zákl. přenesená",J1213,0)</f>
        <v>0</v>
      </c>
      <c r="BH1213" s="198">
        <f>IF(N1213="sníž. přenesená",J1213,0)</f>
        <v>0</v>
      </c>
      <c r="BI1213" s="198">
        <f>IF(N1213="nulová",J1213,0)</f>
        <v>0</v>
      </c>
      <c r="BJ1213" s="23" t="s">
        <v>75</v>
      </c>
      <c r="BK1213" s="198">
        <f>ROUND(I1213*H1213,2)</f>
        <v>0</v>
      </c>
      <c r="BL1213" s="23" t="s">
        <v>244</v>
      </c>
      <c r="BM1213" s="23" t="s">
        <v>2038</v>
      </c>
    </row>
    <row r="1214" spans="2:65" s="11" customFormat="1">
      <c r="B1214" s="199"/>
      <c r="C1214" s="200"/>
      <c r="D1214" s="201" t="s">
        <v>158</v>
      </c>
      <c r="E1214" s="202" t="s">
        <v>21</v>
      </c>
      <c r="F1214" s="203" t="s">
        <v>2039</v>
      </c>
      <c r="G1214" s="200"/>
      <c r="H1214" s="204" t="s">
        <v>21</v>
      </c>
      <c r="I1214" s="205"/>
      <c r="J1214" s="200"/>
      <c r="K1214" s="200"/>
      <c r="L1214" s="206"/>
      <c r="M1214" s="207"/>
      <c r="N1214" s="208"/>
      <c r="O1214" s="208"/>
      <c r="P1214" s="208"/>
      <c r="Q1214" s="208"/>
      <c r="R1214" s="208"/>
      <c r="S1214" s="208"/>
      <c r="T1214" s="209"/>
      <c r="AT1214" s="210" t="s">
        <v>158</v>
      </c>
      <c r="AU1214" s="210" t="s">
        <v>82</v>
      </c>
      <c r="AV1214" s="11" t="s">
        <v>75</v>
      </c>
      <c r="AW1214" s="11" t="s">
        <v>34</v>
      </c>
      <c r="AX1214" s="11" t="s">
        <v>70</v>
      </c>
      <c r="AY1214" s="210" t="s">
        <v>149</v>
      </c>
    </row>
    <row r="1215" spans="2:65" s="12" customFormat="1">
      <c r="B1215" s="211"/>
      <c r="C1215" s="212"/>
      <c r="D1215" s="201" t="s">
        <v>158</v>
      </c>
      <c r="E1215" s="213" t="s">
        <v>21</v>
      </c>
      <c r="F1215" s="214" t="s">
        <v>2040</v>
      </c>
      <c r="G1215" s="212"/>
      <c r="H1215" s="215">
        <v>31.9</v>
      </c>
      <c r="I1215" s="216"/>
      <c r="J1215" s="212"/>
      <c r="K1215" s="212"/>
      <c r="L1215" s="217"/>
      <c r="M1215" s="218"/>
      <c r="N1215" s="219"/>
      <c r="O1215" s="219"/>
      <c r="P1215" s="219"/>
      <c r="Q1215" s="219"/>
      <c r="R1215" s="219"/>
      <c r="S1215" s="219"/>
      <c r="T1215" s="220"/>
      <c r="AT1215" s="221" t="s">
        <v>158</v>
      </c>
      <c r="AU1215" s="221" t="s">
        <v>82</v>
      </c>
      <c r="AV1215" s="12" t="s">
        <v>82</v>
      </c>
      <c r="AW1215" s="12" t="s">
        <v>34</v>
      </c>
      <c r="AX1215" s="12" t="s">
        <v>70</v>
      </c>
      <c r="AY1215" s="221" t="s">
        <v>149</v>
      </c>
    </row>
    <row r="1216" spans="2:65" s="13" customFormat="1">
      <c r="B1216" s="222"/>
      <c r="C1216" s="223"/>
      <c r="D1216" s="224" t="s">
        <v>158</v>
      </c>
      <c r="E1216" s="225" t="s">
        <v>21</v>
      </c>
      <c r="F1216" s="226" t="s">
        <v>161</v>
      </c>
      <c r="G1216" s="223"/>
      <c r="H1216" s="227">
        <v>31.9</v>
      </c>
      <c r="I1216" s="228"/>
      <c r="J1216" s="223"/>
      <c r="K1216" s="223"/>
      <c r="L1216" s="229"/>
      <c r="M1216" s="230"/>
      <c r="N1216" s="231"/>
      <c r="O1216" s="231"/>
      <c r="P1216" s="231"/>
      <c r="Q1216" s="231"/>
      <c r="R1216" s="231"/>
      <c r="S1216" s="231"/>
      <c r="T1216" s="232"/>
      <c r="AT1216" s="233" t="s">
        <v>158</v>
      </c>
      <c r="AU1216" s="233" t="s">
        <v>82</v>
      </c>
      <c r="AV1216" s="13" t="s">
        <v>156</v>
      </c>
      <c r="AW1216" s="13" t="s">
        <v>34</v>
      </c>
      <c r="AX1216" s="13" t="s">
        <v>75</v>
      </c>
      <c r="AY1216" s="233" t="s">
        <v>149</v>
      </c>
    </row>
    <row r="1217" spans="2:65" s="1" customFormat="1" ht="22.5" customHeight="1">
      <c r="B1217" s="40"/>
      <c r="C1217" s="187" t="s">
        <v>2041</v>
      </c>
      <c r="D1217" s="187" t="s">
        <v>151</v>
      </c>
      <c r="E1217" s="188" t="s">
        <v>2042</v>
      </c>
      <c r="F1217" s="189" t="s">
        <v>2043</v>
      </c>
      <c r="G1217" s="190" t="s">
        <v>253</v>
      </c>
      <c r="H1217" s="191">
        <v>31.9</v>
      </c>
      <c r="I1217" s="192"/>
      <c r="J1217" s="193">
        <f>ROUND(I1217*H1217,2)</f>
        <v>0</v>
      </c>
      <c r="K1217" s="189" t="s">
        <v>155</v>
      </c>
      <c r="L1217" s="60"/>
      <c r="M1217" s="194" t="s">
        <v>21</v>
      </c>
      <c r="N1217" s="195" t="s">
        <v>41</v>
      </c>
      <c r="O1217" s="41"/>
      <c r="P1217" s="196">
        <f>O1217*H1217</f>
        <v>0</v>
      </c>
      <c r="Q1217" s="196">
        <v>2.9999999999999997E-4</v>
      </c>
      <c r="R1217" s="196">
        <f>Q1217*H1217</f>
        <v>9.5699999999999986E-3</v>
      </c>
      <c r="S1217" s="196">
        <v>0</v>
      </c>
      <c r="T1217" s="197">
        <f>S1217*H1217</f>
        <v>0</v>
      </c>
      <c r="AR1217" s="23" t="s">
        <v>244</v>
      </c>
      <c r="AT1217" s="23" t="s">
        <v>151</v>
      </c>
      <c r="AU1217" s="23" t="s">
        <v>82</v>
      </c>
      <c r="AY1217" s="23" t="s">
        <v>149</v>
      </c>
      <c r="BE1217" s="198">
        <f>IF(N1217="základní",J1217,0)</f>
        <v>0</v>
      </c>
      <c r="BF1217" s="198">
        <f>IF(N1217="snížená",J1217,0)</f>
        <v>0</v>
      </c>
      <c r="BG1217" s="198">
        <f>IF(N1217="zákl. přenesená",J1217,0)</f>
        <v>0</v>
      </c>
      <c r="BH1217" s="198">
        <f>IF(N1217="sníž. přenesená",J1217,0)</f>
        <v>0</v>
      </c>
      <c r="BI1217" s="198">
        <f>IF(N1217="nulová",J1217,0)</f>
        <v>0</v>
      </c>
      <c r="BJ1217" s="23" t="s">
        <v>75</v>
      </c>
      <c r="BK1217" s="198">
        <f>ROUND(I1217*H1217,2)</f>
        <v>0</v>
      </c>
      <c r="BL1217" s="23" t="s">
        <v>244</v>
      </c>
      <c r="BM1217" s="23" t="s">
        <v>2044</v>
      </c>
    </row>
    <row r="1218" spans="2:65" s="11" customFormat="1">
      <c r="B1218" s="199"/>
      <c r="C1218" s="200"/>
      <c r="D1218" s="201" t="s">
        <v>158</v>
      </c>
      <c r="E1218" s="202" t="s">
        <v>21</v>
      </c>
      <c r="F1218" s="203" t="s">
        <v>2039</v>
      </c>
      <c r="G1218" s="200"/>
      <c r="H1218" s="204" t="s">
        <v>21</v>
      </c>
      <c r="I1218" s="205"/>
      <c r="J1218" s="200"/>
      <c r="K1218" s="200"/>
      <c r="L1218" s="206"/>
      <c r="M1218" s="207"/>
      <c r="N1218" s="208"/>
      <c r="O1218" s="208"/>
      <c r="P1218" s="208"/>
      <c r="Q1218" s="208"/>
      <c r="R1218" s="208"/>
      <c r="S1218" s="208"/>
      <c r="T1218" s="209"/>
      <c r="AT1218" s="210" t="s">
        <v>158</v>
      </c>
      <c r="AU1218" s="210" t="s">
        <v>82</v>
      </c>
      <c r="AV1218" s="11" t="s">
        <v>75</v>
      </c>
      <c r="AW1218" s="11" t="s">
        <v>34</v>
      </c>
      <c r="AX1218" s="11" t="s">
        <v>70</v>
      </c>
      <c r="AY1218" s="210" t="s">
        <v>149</v>
      </c>
    </row>
    <row r="1219" spans="2:65" s="12" customFormat="1">
      <c r="B1219" s="211"/>
      <c r="C1219" s="212"/>
      <c r="D1219" s="201" t="s">
        <v>158</v>
      </c>
      <c r="E1219" s="213" t="s">
        <v>21</v>
      </c>
      <c r="F1219" s="214" t="s">
        <v>2040</v>
      </c>
      <c r="G1219" s="212"/>
      <c r="H1219" s="215">
        <v>31.9</v>
      </c>
      <c r="I1219" s="216"/>
      <c r="J1219" s="212"/>
      <c r="K1219" s="212"/>
      <c r="L1219" s="217"/>
      <c r="M1219" s="218"/>
      <c r="N1219" s="219"/>
      <c r="O1219" s="219"/>
      <c r="P1219" s="219"/>
      <c r="Q1219" s="219"/>
      <c r="R1219" s="219"/>
      <c r="S1219" s="219"/>
      <c r="T1219" s="220"/>
      <c r="AT1219" s="221" t="s">
        <v>158</v>
      </c>
      <c r="AU1219" s="221" t="s">
        <v>82</v>
      </c>
      <c r="AV1219" s="12" t="s">
        <v>82</v>
      </c>
      <c r="AW1219" s="12" t="s">
        <v>34</v>
      </c>
      <c r="AX1219" s="12" t="s">
        <v>70</v>
      </c>
      <c r="AY1219" s="221" t="s">
        <v>149</v>
      </c>
    </row>
    <row r="1220" spans="2:65" s="13" customFormat="1">
      <c r="B1220" s="222"/>
      <c r="C1220" s="223"/>
      <c r="D1220" s="224" t="s">
        <v>158</v>
      </c>
      <c r="E1220" s="225" t="s">
        <v>21</v>
      </c>
      <c r="F1220" s="226" t="s">
        <v>161</v>
      </c>
      <c r="G1220" s="223"/>
      <c r="H1220" s="227">
        <v>31.9</v>
      </c>
      <c r="I1220" s="228"/>
      <c r="J1220" s="223"/>
      <c r="K1220" s="223"/>
      <c r="L1220" s="229"/>
      <c r="M1220" s="230"/>
      <c r="N1220" s="231"/>
      <c r="O1220" s="231"/>
      <c r="P1220" s="231"/>
      <c r="Q1220" s="231"/>
      <c r="R1220" s="231"/>
      <c r="S1220" s="231"/>
      <c r="T1220" s="232"/>
      <c r="AT1220" s="233" t="s">
        <v>158</v>
      </c>
      <c r="AU1220" s="233" t="s">
        <v>82</v>
      </c>
      <c r="AV1220" s="13" t="s">
        <v>156</v>
      </c>
      <c r="AW1220" s="13" t="s">
        <v>34</v>
      </c>
      <c r="AX1220" s="13" t="s">
        <v>75</v>
      </c>
      <c r="AY1220" s="233" t="s">
        <v>149</v>
      </c>
    </row>
    <row r="1221" spans="2:65" s="1" customFormat="1" ht="22.5" customHeight="1">
      <c r="B1221" s="40"/>
      <c r="C1221" s="187" t="s">
        <v>2045</v>
      </c>
      <c r="D1221" s="187" t="s">
        <v>151</v>
      </c>
      <c r="E1221" s="188" t="s">
        <v>2046</v>
      </c>
      <c r="F1221" s="189" t="s">
        <v>2047</v>
      </c>
      <c r="G1221" s="190" t="s">
        <v>261</v>
      </c>
      <c r="H1221" s="191">
        <v>30</v>
      </c>
      <c r="I1221" s="192"/>
      <c r="J1221" s="193">
        <f>ROUND(I1221*H1221,2)</f>
        <v>0</v>
      </c>
      <c r="K1221" s="189" t="s">
        <v>155</v>
      </c>
      <c r="L1221" s="60"/>
      <c r="M1221" s="194" t="s">
        <v>21</v>
      </c>
      <c r="N1221" s="195" t="s">
        <v>41</v>
      </c>
      <c r="O1221" s="41"/>
      <c r="P1221" s="196">
        <f>O1221*H1221</f>
        <v>0</v>
      </c>
      <c r="Q1221" s="196">
        <v>3.0000000000000001E-5</v>
      </c>
      <c r="R1221" s="196">
        <f>Q1221*H1221</f>
        <v>8.9999999999999998E-4</v>
      </c>
      <c r="S1221" s="196">
        <v>0</v>
      </c>
      <c r="T1221" s="197">
        <f>S1221*H1221</f>
        <v>0</v>
      </c>
      <c r="AR1221" s="23" t="s">
        <v>244</v>
      </c>
      <c r="AT1221" s="23" t="s">
        <v>151</v>
      </c>
      <c r="AU1221" s="23" t="s">
        <v>82</v>
      </c>
      <c r="AY1221" s="23" t="s">
        <v>149</v>
      </c>
      <c r="BE1221" s="198">
        <f>IF(N1221="základní",J1221,0)</f>
        <v>0</v>
      </c>
      <c r="BF1221" s="198">
        <f>IF(N1221="snížená",J1221,0)</f>
        <v>0</v>
      </c>
      <c r="BG1221" s="198">
        <f>IF(N1221="zákl. přenesená",J1221,0)</f>
        <v>0</v>
      </c>
      <c r="BH1221" s="198">
        <f>IF(N1221="sníž. přenesená",J1221,0)</f>
        <v>0</v>
      </c>
      <c r="BI1221" s="198">
        <f>IF(N1221="nulová",J1221,0)</f>
        <v>0</v>
      </c>
      <c r="BJ1221" s="23" t="s">
        <v>75</v>
      </c>
      <c r="BK1221" s="198">
        <f>ROUND(I1221*H1221,2)</f>
        <v>0</v>
      </c>
      <c r="BL1221" s="23" t="s">
        <v>244</v>
      </c>
      <c r="BM1221" s="23" t="s">
        <v>2048</v>
      </c>
    </row>
    <row r="1222" spans="2:65" s="1" customFormat="1" ht="22.5" customHeight="1">
      <c r="B1222" s="40"/>
      <c r="C1222" s="187" t="s">
        <v>2049</v>
      </c>
      <c r="D1222" s="187" t="s">
        <v>151</v>
      </c>
      <c r="E1222" s="188" t="s">
        <v>2050</v>
      </c>
      <c r="F1222" s="189" t="s">
        <v>2051</v>
      </c>
      <c r="G1222" s="190" t="s">
        <v>268</v>
      </c>
      <c r="H1222" s="191">
        <v>60</v>
      </c>
      <c r="I1222" s="192"/>
      <c r="J1222" s="193">
        <f>ROUND(I1222*H1222,2)</f>
        <v>0</v>
      </c>
      <c r="K1222" s="189" t="s">
        <v>155</v>
      </c>
      <c r="L1222" s="60"/>
      <c r="M1222" s="194" t="s">
        <v>21</v>
      </c>
      <c r="N1222" s="195" t="s">
        <v>41</v>
      </c>
      <c r="O1222" s="41"/>
      <c r="P1222" s="196">
        <f>O1222*H1222</f>
        <v>0</v>
      </c>
      <c r="Q1222" s="196">
        <v>0</v>
      </c>
      <c r="R1222" s="196">
        <f>Q1222*H1222</f>
        <v>0</v>
      </c>
      <c r="S1222" s="196">
        <v>0</v>
      </c>
      <c r="T1222" s="197">
        <f>S1222*H1222</f>
        <v>0</v>
      </c>
      <c r="AR1222" s="23" t="s">
        <v>244</v>
      </c>
      <c r="AT1222" s="23" t="s">
        <v>151</v>
      </c>
      <c r="AU1222" s="23" t="s">
        <v>82</v>
      </c>
      <c r="AY1222" s="23" t="s">
        <v>149</v>
      </c>
      <c r="BE1222" s="198">
        <f>IF(N1222="základní",J1222,0)</f>
        <v>0</v>
      </c>
      <c r="BF1222" s="198">
        <f>IF(N1222="snížená",J1222,0)</f>
        <v>0</v>
      </c>
      <c r="BG1222" s="198">
        <f>IF(N1222="zákl. přenesená",J1222,0)</f>
        <v>0</v>
      </c>
      <c r="BH1222" s="198">
        <f>IF(N1222="sníž. přenesená",J1222,0)</f>
        <v>0</v>
      </c>
      <c r="BI1222" s="198">
        <f>IF(N1222="nulová",J1222,0)</f>
        <v>0</v>
      </c>
      <c r="BJ1222" s="23" t="s">
        <v>75</v>
      </c>
      <c r="BK1222" s="198">
        <f>ROUND(I1222*H1222,2)</f>
        <v>0</v>
      </c>
      <c r="BL1222" s="23" t="s">
        <v>244</v>
      </c>
      <c r="BM1222" s="23" t="s">
        <v>2052</v>
      </c>
    </row>
    <row r="1223" spans="2:65" s="1" customFormat="1" ht="31.5" customHeight="1">
      <c r="B1223" s="40"/>
      <c r="C1223" s="187" t="s">
        <v>2053</v>
      </c>
      <c r="D1223" s="187" t="s">
        <v>151</v>
      </c>
      <c r="E1223" s="188" t="s">
        <v>2054</v>
      </c>
      <c r="F1223" s="189" t="s">
        <v>2055</v>
      </c>
      <c r="G1223" s="190" t="s">
        <v>720</v>
      </c>
      <c r="H1223" s="252"/>
      <c r="I1223" s="192"/>
      <c r="J1223" s="193">
        <f>ROUND(I1223*H1223,2)</f>
        <v>0</v>
      </c>
      <c r="K1223" s="189" t="s">
        <v>155</v>
      </c>
      <c r="L1223" s="60"/>
      <c r="M1223" s="194" t="s">
        <v>21</v>
      </c>
      <c r="N1223" s="195" t="s">
        <v>41</v>
      </c>
      <c r="O1223" s="41"/>
      <c r="P1223" s="196">
        <f>O1223*H1223</f>
        <v>0</v>
      </c>
      <c r="Q1223" s="196">
        <v>0</v>
      </c>
      <c r="R1223" s="196">
        <f>Q1223*H1223</f>
        <v>0</v>
      </c>
      <c r="S1223" s="196">
        <v>0</v>
      </c>
      <c r="T1223" s="197">
        <f>S1223*H1223</f>
        <v>0</v>
      </c>
      <c r="AR1223" s="23" t="s">
        <v>244</v>
      </c>
      <c r="AT1223" s="23" t="s">
        <v>151</v>
      </c>
      <c r="AU1223" s="23" t="s">
        <v>82</v>
      </c>
      <c r="AY1223" s="23" t="s">
        <v>149</v>
      </c>
      <c r="BE1223" s="198">
        <f>IF(N1223="základní",J1223,0)</f>
        <v>0</v>
      </c>
      <c r="BF1223" s="198">
        <f>IF(N1223="snížená",J1223,0)</f>
        <v>0</v>
      </c>
      <c r="BG1223" s="198">
        <f>IF(N1223="zákl. přenesená",J1223,0)</f>
        <v>0</v>
      </c>
      <c r="BH1223" s="198">
        <f>IF(N1223="sníž. přenesená",J1223,0)</f>
        <v>0</v>
      </c>
      <c r="BI1223" s="198">
        <f>IF(N1223="nulová",J1223,0)</f>
        <v>0</v>
      </c>
      <c r="BJ1223" s="23" t="s">
        <v>75</v>
      </c>
      <c r="BK1223" s="198">
        <f>ROUND(I1223*H1223,2)</f>
        <v>0</v>
      </c>
      <c r="BL1223" s="23" t="s">
        <v>244</v>
      </c>
      <c r="BM1223" s="23" t="s">
        <v>2056</v>
      </c>
    </row>
    <row r="1224" spans="2:65" s="10" customFormat="1" ht="29.85" customHeight="1">
      <c r="B1224" s="170"/>
      <c r="C1224" s="171"/>
      <c r="D1224" s="184" t="s">
        <v>69</v>
      </c>
      <c r="E1224" s="185" t="s">
        <v>2057</v>
      </c>
      <c r="F1224" s="185" t="s">
        <v>2058</v>
      </c>
      <c r="G1224" s="171"/>
      <c r="H1224" s="171"/>
      <c r="I1224" s="174"/>
      <c r="J1224" s="186">
        <f>BK1224</f>
        <v>0</v>
      </c>
      <c r="K1224" s="171"/>
      <c r="L1224" s="176"/>
      <c r="M1224" s="177"/>
      <c r="N1224" s="178"/>
      <c r="O1224" s="178"/>
      <c r="P1224" s="179">
        <f>SUM(P1225:P1256)</f>
        <v>0</v>
      </c>
      <c r="Q1224" s="178"/>
      <c r="R1224" s="179">
        <f>SUM(R1225:R1256)</f>
        <v>0.52805659999999999</v>
      </c>
      <c r="S1224" s="178"/>
      <c r="T1224" s="180">
        <f>SUM(T1225:T1256)</f>
        <v>0</v>
      </c>
      <c r="AR1224" s="181" t="s">
        <v>82</v>
      </c>
      <c r="AT1224" s="182" t="s">
        <v>69</v>
      </c>
      <c r="AU1224" s="182" t="s">
        <v>75</v>
      </c>
      <c r="AY1224" s="181" t="s">
        <v>149</v>
      </c>
      <c r="BK1224" s="183">
        <f>SUM(BK1225:BK1256)</f>
        <v>0</v>
      </c>
    </row>
    <row r="1225" spans="2:65" s="1" customFormat="1" ht="22.5" customHeight="1">
      <c r="B1225" s="40"/>
      <c r="C1225" s="187" t="s">
        <v>2059</v>
      </c>
      <c r="D1225" s="187" t="s">
        <v>151</v>
      </c>
      <c r="E1225" s="188" t="s">
        <v>2060</v>
      </c>
      <c r="F1225" s="189" t="s">
        <v>2061</v>
      </c>
      <c r="G1225" s="190" t="s">
        <v>253</v>
      </c>
      <c r="H1225" s="191">
        <v>144.4</v>
      </c>
      <c r="I1225" s="192"/>
      <c r="J1225" s="193">
        <f>ROUND(I1225*H1225,2)</f>
        <v>0</v>
      </c>
      <c r="K1225" s="189" t="s">
        <v>155</v>
      </c>
      <c r="L1225" s="60"/>
      <c r="M1225" s="194" t="s">
        <v>21</v>
      </c>
      <c r="N1225" s="195" t="s">
        <v>41</v>
      </c>
      <c r="O1225" s="41"/>
      <c r="P1225" s="196">
        <f>O1225*H1225</f>
        <v>0</v>
      </c>
      <c r="Q1225" s="196">
        <v>0</v>
      </c>
      <c r="R1225" s="196">
        <f>Q1225*H1225</f>
        <v>0</v>
      </c>
      <c r="S1225" s="196">
        <v>0</v>
      </c>
      <c r="T1225" s="197">
        <f>S1225*H1225</f>
        <v>0</v>
      </c>
      <c r="AR1225" s="23" t="s">
        <v>244</v>
      </c>
      <c r="AT1225" s="23" t="s">
        <v>151</v>
      </c>
      <c r="AU1225" s="23" t="s">
        <v>82</v>
      </c>
      <c r="AY1225" s="23" t="s">
        <v>149</v>
      </c>
      <c r="BE1225" s="198">
        <f>IF(N1225="základní",J1225,0)</f>
        <v>0</v>
      </c>
      <c r="BF1225" s="198">
        <f>IF(N1225="snížená",J1225,0)</f>
        <v>0</v>
      </c>
      <c r="BG1225" s="198">
        <f>IF(N1225="zákl. přenesená",J1225,0)</f>
        <v>0</v>
      </c>
      <c r="BH1225" s="198">
        <f>IF(N1225="sníž. přenesená",J1225,0)</f>
        <v>0</v>
      </c>
      <c r="BI1225" s="198">
        <f>IF(N1225="nulová",J1225,0)</f>
        <v>0</v>
      </c>
      <c r="BJ1225" s="23" t="s">
        <v>75</v>
      </c>
      <c r="BK1225" s="198">
        <f>ROUND(I1225*H1225,2)</f>
        <v>0</v>
      </c>
      <c r="BL1225" s="23" t="s">
        <v>244</v>
      </c>
      <c r="BM1225" s="23" t="s">
        <v>2062</v>
      </c>
    </row>
    <row r="1226" spans="2:65" s="11" customFormat="1">
      <c r="B1226" s="199"/>
      <c r="C1226" s="200"/>
      <c r="D1226" s="201" t="s">
        <v>158</v>
      </c>
      <c r="E1226" s="202" t="s">
        <v>21</v>
      </c>
      <c r="F1226" s="203" t="s">
        <v>2063</v>
      </c>
      <c r="G1226" s="200"/>
      <c r="H1226" s="204" t="s">
        <v>21</v>
      </c>
      <c r="I1226" s="205"/>
      <c r="J1226" s="200"/>
      <c r="K1226" s="200"/>
      <c r="L1226" s="206"/>
      <c r="M1226" s="207"/>
      <c r="N1226" s="208"/>
      <c r="O1226" s="208"/>
      <c r="P1226" s="208"/>
      <c r="Q1226" s="208"/>
      <c r="R1226" s="208"/>
      <c r="S1226" s="208"/>
      <c r="T1226" s="209"/>
      <c r="AT1226" s="210" t="s">
        <v>158</v>
      </c>
      <c r="AU1226" s="210" t="s">
        <v>82</v>
      </c>
      <c r="AV1226" s="11" t="s">
        <v>75</v>
      </c>
      <c r="AW1226" s="11" t="s">
        <v>34</v>
      </c>
      <c r="AX1226" s="11" t="s">
        <v>70</v>
      </c>
      <c r="AY1226" s="210" t="s">
        <v>149</v>
      </c>
    </row>
    <row r="1227" spans="2:65" s="12" customFormat="1">
      <c r="B1227" s="211"/>
      <c r="C1227" s="212"/>
      <c r="D1227" s="201" t="s">
        <v>158</v>
      </c>
      <c r="E1227" s="213" t="s">
        <v>21</v>
      </c>
      <c r="F1227" s="214" t="s">
        <v>2064</v>
      </c>
      <c r="G1227" s="212"/>
      <c r="H1227" s="215">
        <v>144.4</v>
      </c>
      <c r="I1227" s="216"/>
      <c r="J1227" s="212"/>
      <c r="K1227" s="212"/>
      <c r="L1227" s="217"/>
      <c r="M1227" s="218"/>
      <c r="N1227" s="219"/>
      <c r="O1227" s="219"/>
      <c r="P1227" s="219"/>
      <c r="Q1227" s="219"/>
      <c r="R1227" s="219"/>
      <c r="S1227" s="219"/>
      <c r="T1227" s="220"/>
      <c r="AT1227" s="221" t="s">
        <v>158</v>
      </c>
      <c r="AU1227" s="221" t="s">
        <v>82</v>
      </c>
      <c r="AV1227" s="12" t="s">
        <v>82</v>
      </c>
      <c r="AW1227" s="12" t="s">
        <v>34</v>
      </c>
      <c r="AX1227" s="12" t="s">
        <v>70</v>
      </c>
      <c r="AY1227" s="221" t="s">
        <v>149</v>
      </c>
    </row>
    <row r="1228" spans="2:65" s="13" customFormat="1">
      <c r="B1228" s="222"/>
      <c r="C1228" s="223"/>
      <c r="D1228" s="224" t="s">
        <v>158</v>
      </c>
      <c r="E1228" s="225" t="s">
        <v>21</v>
      </c>
      <c r="F1228" s="226" t="s">
        <v>161</v>
      </c>
      <c r="G1228" s="223"/>
      <c r="H1228" s="227">
        <v>144.4</v>
      </c>
      <c r="I1228" s="228"/>
      <c r="J1228" s="223"/>
      <c r="K1228" s="223"/>
      <c r="L1228" s="229"/>
      <c r="M1228" s="230"/>
      <c r="N1228" s="231"/>
      <c r="O1228" s="231"/>
      <c r="P1228" s="231"/>
      <c r="Q1228" s="231"/>
      <c r="R1228" s="231"/>
      <c r="S1228" s="231"/>
      <c r="T1228" s="232"/>
      <c r="AT1228" s="233" t="s">
        <v>158</v>
      </c>
      <c r="AU1228" s="233" t="s">
        <v>82</v>
      </c>
      <c r="AV1228" s="13" t="s">
        <v>156</v>
      </c>
      <c r="AW1228" s="13" t="s">
        <v>34</v>
      </c>
      <c r="AX1228" s="13" t="s">
        <v>75</v>
      </c>
      <c r="AY1228" s="233" t="s">
        <v>149</v>
      </c>
    </row>
    <row r="1229" spans="2:65" s="1" customFormat="1" ht="22.5" customHeight="1">
      <c r="B1229" s="40"/>
      <c r="C1229" s="187" t="s">
        <v>2065</v>
      </c>
      <c r="D1229" s="187" t="s">
        <v>151</v>
      </c>
      <c r="E1229" s="188" t="s">
        <v>2066</v>
      </c>
      <c r="F1229" s="189" t="s">
        <v>2067</v>
      </c>
      <c r="G1229" s="190" t="s">
        <v>253</v>
      </c>
      <c r="H1229" s="191">
        <v>144.4</v>
      </c>
      <c r="I1229" s="192"/>
      <c r="J1229" s="193">
        <f>ROUND(I1229*H1229,2)</f>
        <v>0</v>
      </c>
      <c r="K1229" s="189" t="s">
        <v>155</v>
      </c>
      <c r="L1229" s="60"/>
      <c r="M1229" s="194" t="s">
        <v>21</v>
      </c>
      <c r="N1229" s="195" t="s">
        <v>41</v>
      </c>
      <c r="O1229" s="41"/>
      <c r="P1229" s="196">
        <f>O1229*H1229</f>
        <v>0</v>
      </c>
      <c r="Q1229" s="196">
        <v>0</v>
      </c>
      <c r="R1229" s="196">
        <f>Q1229*H1229</f>
        <v>0</v>
      </c>
      <c r="S1229" s="196">
        <v>0</v>
      </c>
      <c r="T1229" s="197">
        <f>S1229*H1229</f>
        <v>0</v>
      </c>
      <c r="AR1229" s="23" t="s">
        <v>244</v>
      </c>
      <c r="AT1229" s="23" t="s">
        <v>151</v>
      </c>
      <c r="AU1229" s="23" t="s">
        <v>82</v>
      </c>
      <c r="AY1229" s="23" t="s">
        <v>149</v>
      </c>
      <c r="BE1229" s="198">
        <f>IF(N1229="základní",J1229,0)</f>
        <v>0</v>
      </c>
      <c r="BF1229" s="198">
        <f>IF(N1229="snížená",J1229,0)</f>
        <v>0</v>
      </c>
      <c r="BG1229" s="198">
        <f>IF(N1229="zákl. přenesená",J1229,0)</f>
        <v>0</v>
      </c>
      <c r="BH1229" s="198">
        <f>IF(N1229="sníž. přenesená",J1229,0)</f>
        <v>0</v>
      </c>
      <c r="BI1229" s="198">
        <f>IF(N1229="nulová",J1229,0)</f>
        <v>0</v>
      </c>
      <c r="BJ1229" s="23" t="s">
        <v>75</v>
      </c>
      <c r="BK1229" s="198">
        <f>ROUND(I1229*H1229,2)</f>
        <v>0</v>
      </c>
      <c r="BL1229" s="23" t="s">
        <v>244</v>
      </c>
      <c r="BM1229" s="23" t="s">
        <v>2068</v>
      </c>
    </row>
    <row r="1230" spans="2:65" s="11" customFormat="1">
      <c r="B1230" s="199"/>
      <c r="C1230" s="200"/>
      <c r="D1230" s="201" t="s">
        <v>158</v>
      </c>
      <c r="E1230" s="202" t="s">
        <v>21</v>
      </c>
      <c r="F1230" s="203" t="s">
        <v>2063</v>
      </c>
      <c r="G1230" s="200"/>
      <c r="H1230" s="204" t="s">
        <v>21</v>
      </c>
      <c r="I1230" s="205"/>
      <c r="J1230" s="200"/>
      <c r="K1230" s="200"/>
      <c r="L1230" s="206"/>
      <c r="M1230" s="207"/>
      <c r="N1230" s="208"/>
      <c r="O1230" s="208"/>
      <c r="P1230" s="208"/>
      <c r="Q1230" s="208"/>
      <c r="R1230" s="208"/>
      <c r="S1230" s="208"/>
      <c r="T1230" s="209"/>
      <c r="AT1230" s="210" t="s">
        <v>158</v>
      </c>
      <c r="AU1230" s="210" t="s">
        <v>82</v>
      </c>
      <c r="AV1230" s="11" t="s">
        <v>75</v>
      </c>
      <c r="AW1230" s="11" t="s">
        <v>34</v>
      </c>
      <c r="AX1230" s="11" t="s">
        <v>70</v>
      </c>
      <c r="AY1230" s="210" t="s">
        <v>149</v>
      </c>
    </row>
    <row r="1231" spans="2:65" s="12" customFormat="1">
      <c r="B1231" s="211"/>
      <c r="C1231" s="212"/>
      <c r="D1231" s="201" t="s">
        <v>158</v>
      </c>
      <c r="E1231" s="213" t="s">
        <v>21</v>
      </c>
      <c r="F1231" s="214" t="s">
        <v>2064</v>
      </c>
      <c r="G1231" s="212"/>
      <c r="H1231" s="215">
        <v>144.4</v>
      </c>
      <c r="I1231" s="216"/>
      <c r="J1231" s="212"/>
      <c r="K1231" s="212"/>
      <c r="L1231" s="217"/>
      <c r="M1231" s="218"/>
      <c r="N1231" s="219"/>
      <c r="O1231" s="219"/>
      <c r="P1231" s="219"/>
      <c r="Q1231" s="219"/>
      <c r="R1231" s="219"/>
      <c r="S1231" s="219"/>
      <c r="T1231" s="220"/>
      <c r="AT1231" s="221" t="s">
        <v>158</v>
      </c>
      <c r="AU1231" s="221" t="s">
        <v>82</v>
      </c>
      <c r="AV1231" s="12" t="s">
        <v>82</v>
      </c>
      <c r="AW1231" s="12" t="s">
        <v>34</v>
      </c>
      <c r="AX1231" s="12" t="s">
        <v>70</v>
      </c>
      <c r="AY1231" s="221" t="s">
        <v>149</v>
      </c>
    </row>
    <row r="1232" spans="2:65" s="13" customFormat="1">
      <c r="B1232" s="222"/>
      <c r="C1232" s="223"/>
      <c r="D1232" s="224" t="s">
        <v>158</v>
      </c>
      <c r="E1232" s="225" t="s">
        <v>21</v>
      </c>
      <c r="F1232" s="226" t="s">
        <v>161</v>
      </c>
      <c r="G1232" s="223"/>
      <c r="H1232" s="227">
        <v>144.4</v>
      </c>
      <c r="I1232" s="228"/>
      <c r="J1232" s="223"/>
      <c r="K1232" s="223"/>
      <c r="L1232" s="229"/>
      <c r="M1232" s="230"/>
      <c r="N1232" s="231"/>
      <c r="O1232" s="231"/>
      <c r="P1232" s="231"/>
      <c r="Q1232" s="231"/>
      <c r="R1232" s="231"/>
      <c r="S1232" s="231"/>
      <c r="T1232" s="232"/>
      <c r="AT1232" s="233" t="s">
        <v>158</v>
      </c>
      <c r="AU1232" s="233" t="s">
        <v>82</v>
      </c>
      <c r="AV1232" s="13" t="s">
        <v>156</v>
      </c>
      <c r="AW1232" s="13" t="s">
        <v>34</v>
      </c>
      <c r="AX1232" s="13" t="s">
        <v>75</v>
      </c>
      <c r="AY1232" s="233" t="s">
        <v>149</v>
      </c>
    </row>
    <row r="1233" spans="2:65" s="1" customFormat="1" ht="31.5" customHeight="1">
      <c r="B1233" s="40"/>
      <c r="C1233" s="187" t="s">
        <v>2069</v>
      </c>
      <c r="D1233" s="187" t="s">
        <v>151</v>
      </c>
      <c r="E1233" s="188" t="s">
        <v>2070</v>
      </c>
      <c r="F1233" s="189" t="s">
        <v>2071</v>
      </c>
      <c r="G1233" s="190" t="s">
        <v>253</v>
      </c>
      <c r="H1233" s="191">
        <v>144.4</v>
      </c>
      <c r="I1233" s="192"/>
      <c r="J1233" s="193">
        <f>ROUND(I1233*H1233,2)</f>
        <v>0</v>
      </c>
      <c r="K1233" s="189" t="s">
        <v>155</v>
      </c>
      <c r="L1233" s="60"/>
      <c r="M1233" s="194" t="s">
        <v>21</v>
      </c>
      <c r="N1233" s="195" t="s">
        <v>41</v>
      </c>
      <c r="O1233" s="41"/>
      <c r="P1233" s="196">
        <f>O1233*H1233</f>
        <v>0</v>
      </c>
      <c r="Q1233" s="196">
        <v>3.0000000000000001E-5</v>
      </c>
      <c r="R1233" s="196">
        <f>Q1233*H1233</f>
        <v>4.3319999999999999E-3</v>
      </c>
      <c r="S1233" s="196">
        <v>0</v>
      </c>
      <c r="T1233" s="197">
        <f>S1233*H1233</f>
        <v>0</v>
      </c>
      <c r="AR1233" s="23" t="s">
        <v>244</v>
      </c>
      <c r="AT1233" s="23" t="s">
        <v>151</v>
      </c>
      <c r="AU1233" s="23" t="s">
        <v>82</v>
      </c>
      <c r="AY1233" s="23" t="s">
        <v>149</v>
      </c>
      <c r="BE1233" s="198">
        <f>IF(N1233="základní",J1233,0)</f>
        <v>0</v>
      </c>
      <c r="BF1233" s="198">
        <f>IF(N1233="snížená",J1233,0)</f>
        <v>0</v>
      </c>
      <c r="BG1233" s="198">
        <f>IF(N1233="zákl. přenesená",J1233,0)</f>
        <v>0</v>
      </c>
      <c r="BH1233" s="198">
        <f>IF(N1233="sníž. přenesená",J1233,0)</f>
        <v>0</v>
      </c>
      <c r="BI1233" s="198">
        <f>IF(N1233="nulová",J1233,0)</f>
        <v>0</v>
      </c>
      <c r="BJ1233" s="23" t="s">
        <v>75</v>
      </c>
      <c r="BK1233" s="198">
        <f>ROUND(I1233*H1233,2)</f>
        <v>0</v>
      </c>
      <c r="BL1233" s="23" t="s">
        <v>244</v>
      </c>
      <c r="BM1233" s="23" t="s">
        <v>2072</v>
      </c>
    </row>
    <row r="1234" spans="2:65" s="11" customFormat="1">
      <c r="B1234" s="199"/>
      <c r="C1234" s="200"/>
      <c r="D1234" s="201" t="s">
        <v>158</v>
      </c>
      <c r="E1234" s="202" t="s">
        <v>21</v>
      </c>
      <c r="F1234" s="203" t="s">
        <v>2063</v>
      </c>
      <c r="G1234" s="200"/>
      <c r="H1234" s="204" t="s">
        <v>21</v>
      </c>
      <c r="I1234" s="205"/>
      <c r="J1234" s="200"/>
      <c r="K1234" s="200"/>
      <c r="L1234" s="206"/>
      <c r="M1234" s="207"/>
      <c r="N1234" s="208"/>
      <c r="O1234" s="208"/>
      <c r="P1234" s="208"/>
      <c r="Q1234" s="208"/>
      <c r="R1234" s="208"/>
      <c r="S1234" s="208"/>
      <c r="T1234" s="209"/>
      <c r="AT1234" s="210" t="s">
        <v>158</v>
      </c>
      <c r="AU1234" s="210" t="s">
        <v>82</v>
      </c>
      <c r="AV1234" s="11" t="s">
        <v>75</v>
      </c>
      <c r="AW1234" s="11" t="s">
        <v>34</v>
      </c>
      <c r="AX1234" s="11" t="s">
        <v>70</v>
      </c>
      <c r="AY1234" s="210" t="s">
        <v>149</v>
      </c>
    </row>
    <row r="1235" spans="2:65" s="12" customFormat="1">
      <c r="B1235" s="211"/>
      <c r="C1235" s="212"/>
      <c r="D1235" s="201" t="s">
        <v>158</v>
      </c>
      <c r="E1235" s="213" t="s">
        <v>21</v>
      </c>
      <c r="F1235" s="214" t="s">
        <v>2064</v>
      </c>
      <c r="G1235" s="212"/>
      <c r="H1235" s="215">
        <v>144.4</v>
      </c>
      <c r="I1235" s="216"/>
      <c r="J1235" s="212"/>
      <c r="K1235" s="212"/>
      <c r="L1235" s="217"/>
      <c r="M1235" s="218"/>
      <c r="N1235" s="219"/>
      <c r="O1235" s="219"/>
      <c r="P1235" s="219"/>
      <c r="Q1235" s="219"/>
      <c r="R1235" s="219"/>
      <c r="S1235" s="219"/>
      <c r="T1235" s="220"/>
      <c r="AT1235" s="221" t="s">
        <v>158</v>
      </c>
      <c r="AU1235" s="221" t="s">
        <v>82</v>
      </c>
      <c r="AV1235" s="12" t="s">
        <v>82</v>
      </c>
      <c r="AW1235" s="12" t="s">
        <v>34</v>
      </c>
      <c r="AX1235" s="12" t="s">
        <v>70</v>
      </c>
      <c r="AY1235" s="221" t="s">
        <v>149</v>
      </c>
    </row>
    <row r="1236" spans="2:65" s="13" customFormat="1">
      <c r="B1236" s="222"/>
      <c r="C1236" s="223"/>
      <c r="D1236" s="224" t="s">
        <v>158</v>
      </c>
      <c r="E1236" s="225" t="s">
        <v>21</v>
      </c>
      <c r="F1236" s="226" t="s">
        <v>161</v>
      </c>
      <c r="G1236" s="223"/>
      <c r="H1236" s="227">
        <v>144.4</v>
      </c>
      <c r="I1236" s="228"/>
      <c r="J1236" s="223"/>
      <c r="K1236" s="223"/>
      <c r="L1236" s="229"/>
      <c r="M1236" s="230"/>
      <c r="N1236" s="231"/>
      <c r="O1236" s="231"/>
      <c r="P1236" s="231"/>
      <c r="Q1236" s="231"/>
      <c r="R1236" s="231"/>
      <c r="S1236" s="231"/>
      <c r="T1236" s="232"/>
      <c r="AT1236" s="233" t="s">
        <v>158</v>
      </c>
      <c r="AU1236" s="233" t="s">
        <v>82</v>
      </c>
      <c r="AV1236" s="13" t="s">
        <v>156</v>
      </c>
      <c r="AW1236" s="13" t="s">
        <v>34</v>
      </c>
      <c r="AX1236" s="13" t="s">
        <v>75</v>
      </c>
      <c r="AY1236" s="233" t="s">
        <v>149</v>
      </c>
    </row>
    <row r="1237" spans="2:65" s="1" customFormat="1" ht="22.5" customHeight="1">
      <c r="B1237" s="40"/>
      <c r="C1237" s="187" t="s">
        <v>2073</v>
      </c>
      <c r="D1237" s="187" t="s">
        <v>151</v>
      </c>
      <c r="E1237" s="188" t="s">
        <v>2074</v>
      </c>
      <c r="F1237" s="189" t="s">
        <v>2075</v>
      </c>
      <c r="G1237" s="190" t="s">
        <v>253</v>
      </c>
      <c r="H1237" s="191">
        <v>144.4</v>
      </c>
      <c r="I1237" s="192"/>
      <c r="J1237" s="193">
        <f>ROUND(I1237*H1237,2)</f>
        <v>0</v>
      </c>
      <c r="K1237" s="189" t="s">
        <v>155</v>
      </c>
      <c r="L1237" s="60"/>
      <c r="M1237" s="194" t="s">
        <v>21</v>
      </c>
      <c r="N1237" s="195" t="s">
        <v>41</v>
      </c>
      <c r="O1237" s="41"/>
      <c r="P1237" s="196">
        <f>O1237*H1237</f>
        <v>0</v>
      </c>
      <c r="Q1237" s="196">
        <v>2.9999999999999997E-4</v>
      </c>
      <c r="R1237" s="196">
        <f>Q1237*H1237</f>
        <v>4.3319999999999997E-2</v>
      </c>
      <c r="S1237" s="196">
        <v>0</v>
      </c>
      <c r="T1237" s="197">
        <f>S1237*H1237</f>
        <v>0</v>
      </c>
      <c r="AR1237" s="23" t="s">
        <v>244</v>
      </c>
      <c r="AT1237" s="23" t="s">
        <v>151</v>
      </c>
      <c r="AU1237" s="23" t="s">
        <v>82</v>
      </c>
      <c r="AY1237" s="23" t="s">
        <v>149</v>
      </c>
      <c r="BE1237" s="198">
        <f>IF(N1237="základní",J1237,0)</f>
        <v>0</v>
      </c>
      <c r="BF1237" s="198">
        <f>IF(N1237="snížená",J1237,0)</f>
        <v>0</v>
      </c>
      <c r="BG1237" s="198">
        <f>IF(N1237="zákl. přenesená",J1237,0)</f>
        <v>0</v>
      </c>
      <c r="BH1237" s="198">
        <f>IF(N1237="sníž. přenesená",J1237,0)</f>
        <v>0</v>
      </c>
      <c r="BI1237" s="198">
        <f>IF(N1237="nulová",J1237,0)</f>
        <v>0</v>
      </c>
      <c r="BJ1237" s="23" t="s">
        <v>75</v>
      </c>
      <c r="BK1237" s="198">
        <f>ROUND(I1237*H1237,2)</f>
        <v>0</v>
      </c>
      <c r="BL1237" s="23" t="s">
        <v>244</v>
      </c>
      <c r="BM1237" s="23" t="s">
        <v>2076</v>
      </c>
    </row>
    <row r="1238" spans="2:65" s="11" customFormat="1">
      <c r="B1238" s="199"/>
      <c r="C1238" s="200"/>
      <c r="D1238" s="201" t="s">
        <v>158</v>
      </c>
      <c r="E1238" s="202" t="s">
        <v>21</v>
      </c>
      <c r="F1238" s="203" t="s">
        <v>2063</v>
      </c>
      <c r="G1238" s="200"/>
      <c r="H1238" s="204" t="s">
        <v>21</v>
      </c>
      <c r="I1238" s="205"/>
      <c r="J1238" s="200"/>
      <c r="K1238" s="200"/>
      <c r="L1238" s="206"/>
      <c r="M1238" s="207"/>
      <c r="N1238" s="208"/>
      <c r="O1238" s="208"/>
      <c r="P1238" s="208"/>
      <c r="Q1238" s="208"/>
      <c r="R1238" s="208"/>
      <c r="S1238" s="208"/>
      <c r="T1238" s="209"/>
      <c r="AT1238" s="210" t="s">
        <v>158</v>
      </c>
      <c r="AU1238" s="210" t="s">
        <v>82</v>
      </c>
      <c r="AV1238" s="11" t="s">
        <v>75</v>
      </c>
      <c r="AW1238" s="11" t="s">
        <v>34</v>
      </c>
      <c r="AX1238" s="11" t="s">
        <v>70</v>
      </c>
      <c r="AY1238" s="210" t="s">
        <v>149</v>
      </c>
    </row>
    <row r="1239" spans="2:65" s="12" customFormat="1">
      <c r="B1239" s="211"/>
      <c r="C1239" s="212"/>
      <c r="D1239" s="201" t="s">
        <v>158</v>
      </c>
      <c r="E1239" s="213" t="s">
        <v>21</v>
      </c>
      <c r="F1239" s="214" t="s">
        <v>2064</v>
      </c>
      <c r="G1239" s="212"/>
      <c r="H1239" s="215">
        <v>144.4</v>
      </c>
      <c r="I1239" s="216"/>
      <c r="J1239" s="212"/>
      <c r="K1239" s="212"/>
      <c r="L1239" s="217"/>
      <c r="M1239" s="218"/>
      <c r="N1239" s="219"/>
      <c r="O1239" s="219"/>
      <c r="P1239" s="219"/>
      <c r="Q1239" s="219"/>
      <c r="R1239" s="219"/>
      <c r="S1239" s="219"/>
      <c r="T1239" s="220"/>
      <c r="AT1239" s="221" t="s">
        <v>158</v>
      </c>
      <c r="AU1239" s="221" t="s">
        <v>82</v>
      </c>
      <c r="AV1239" s="12" t="s">
        <v>82</v>
      </c>
      <c r="AW1239" s="12" t="s">
        <v>34</v>
      </c>
      <c r="AX1239" s="12" t="s">
        <v>70</v>
      </c>
      <c r="AY1239" s="221" t="s">
        <v>149</v>
      </c>
    </row>
    <row r="1240" spans="2:65" s="13" customFormat="1">
      <c r="B1240" s="222"/>
      <c r="C1240" s="223"/>
      <c r="D1240" s="224" t="s">
        <v>158</v>
      </c>
      <c r="E1240" s="225" t="s">
        <v>21</v>
      </c>
      <c r="F1240" s="226" t="s">
        <v>161</v>
      </c>
      <c r="G1240" s="223"/>
      <c r="H1240" s="227">
        <v>144.4</v>
      </c>
      <c r="I1240" s="228"/>
      <c r="J1240" s="223"/>
      <c r="K1240" s="223"/>
      <c r="L1240" s="229"/>
      <c r="M1240" s="230"/>
      <c r="N1240" s="231"/>
      <c r="O1240" s="231"/>
      <c r="P1240" s="231"/>
      <c r="Q1240" s="231"/>
      <c r="R1240" s="231"/>
      <c r="S1240" s="231"/>
      <c r="T1240" s="232"/>
      <c r="AT1240" s="233" t="s">
        <v>158</v>
      </c>
      <c r="AU1240" s="233" t="s">
        <v>82</v>
      </c>
      <c r="AV1240" s="13" t="s">
        <v>156</v>
      </c>
      <c r="AW1240" s="13" t="s">
        <v>34</v>
      </c>
      <c r="AX1240" s="13" t="s">
        <v>75</v>
      </c>
      <c r="AY1240" s="233" t="s">
        <v>149</v>
      </c>
    </row>
    <row r="1241" spans="2:65" s="1" customFormat="1" ht="31.5" customHeight="1">
      <c r="B1241" s="40"/>
      <c r="C1241" s="237" t="s">
        <v>2077</v>
      </c>
      <c r="D1241" s="237" t="s">
        <v>245</v>
      </c>
      <c r="E1241" s="238" t="s">
        <v>2078</v>
      </c>
      <c r="F1241" s="239" t="s">
        <v>2079</v>
      </c>
      <c r="G1241" s="240" t="s">
        <v>253</v>
      </c>
      <c r="H1241" s="241">
        <v>158.84</v>
      </c>
      <c r="I1241" s="242"/>
      <c r="J1241" s="243">
        <f>ROUND(I1241*H1241,2)</f>
        <v>0</v>
      </c>
      <c r="K1241" s="239" t="s">
        <v>155</v>
      </c>
      <c r="L1241" s="244"/>
      <c r="M1241" s="245" t="s">
        <v>21</v>
      </c>
      <c r="N1241" s="246" t="s">
        <v>41</v>
      </c>
      <c r="O1241" s="41"/>
      <c r="P1241" s="196">
        <f>O1241*H1241</f>
        <v>0</v>
      </c>
      <c r="Q1241" s="196">
        <v>2.8700000000000002E-3</v>
      </c>
      <c r="R1241" s="196">
        <f>Q1241*H1241</f>
        <v>0.45587080000000002</v>
      </c>
      <c r="S1241" s="196">
        <v>0</v>
      </c>
      <c r="T1241" s="197">
        <f>S1241*H1241</f>
        <v>0</v>
      </c>
      <c r="AR1241" s="23" t="s">
        <v>361</v>
      </c>
      <c r="AT1241" s="23" t="s">
        <v>245</v>
      </c>
      <c r="AU1241" s="23" t="s">
        <v>82</v>
      </c>
      <c r="AY1241" s="23" t="s">
        <v>149</v>
      </c>
      <c r="BE1241" s="198">
        <f>IF(N1241="základní",J1241,0)</f>
        <v>0</v>
      </c>
      <c r="BF1241" s="198">
        <f>IF(N1241="snížená",J1241,0)</f>
        <v>0</v>
      </c>
      <c r="BG1241" s="198">
        <f>IF(N1241="zákl. přenesená",J1241,0)</f>
        <v>0</v>
      </c>
      <c r="BH1241" s="198">
        <f>IF(N1241="sníž. přenesená",J1241,0)</f>
        <v>0</v>
      </c>
      <c r="BI1241" s="198">
        <f>IF(N1241="nulová",J1241,0)</f>
        <v>0</v>
      </c>
      <c r="BJ1241" s="23" t="s">
        <v>75</v>
      </c>
      <c r="BK1241" s="198">
        <f>ROUND(I1241*H1241,2)</f>
        <v>0</v>
      </c>
      <c r="BL1241" s="23" t="s">
        <v>244</v>
      </c>
      <c r="BM1241" s="23" t="s">
        <v>2080</v>
      </c>
    </row>
    <row r="1242" spans="2:65" s="1" customFormat="1" ht="27">
      <c r="B1242" s="40"/>
      <c r="C1242" s="62"/>
      <c r="D1242" s="201" t="s">
        <v>404</v>
      </c>
      <c r="E1242" s="62"/>
      <c r="F1242" s="250" t="s">
        <v>2081</v>
      </c>
      <c r="G1242" s="62"/>
      <c r="H1242" s="62"/>
      <c r="I1242" s="157"/>
      <c r="J1242" s="62"/>
      <c r="K1242" s="62"/>
      <c r="L1242" s="60"/>
      <c r="M1242" s="251"/>
      <c r="N1242" s="41"/>
      <c r="O1242" s="41"/>
      <c r="P1242" s="41"/>
      <c r="Q1242" s="41"/>
      <c r="R1242" s="41"/>
      <c r="S1242" s="41"/>
      <c r="T1242" s="77"/>
      <c r="AT1242" s="23" t="s">
        <v>404</v>
      </c>
      <c r="AU1242" s="23" t="s">
        <v>82</v>
      </c>
    </row>
    <row r="1243" spans="2:65" s="11" customFormat="1">
      <c r="B1243" s="199"/>
      <c r="C1243" s="200"/>
      <c r="D1243" s="201" t="s">
        <v>158</v>
      </c>
      <c r="E1243" s="202" t="s">
        <v>21</v>
      </c>
      <c r="F1243" s="203" t="s">
        <v>406</v>
      </c>
      <c r="G1243" s="200"/>
      <c r="H1243" s="204" t="s">
        <v>21</v>
      </c>
      <c r="I1243" s="205"/>
      <c r="J1243" s="200"/>
      <c r="K1243" s="200"/>
      <c r="L1243" s="206"/>
      <c r="M1243" s="207"/>
      <c r="N1243" s="208"/>
      <c r="O1243" s="208"/>
      <c r="P1243" s="208"/>
      <c r="Q1243" s="208"/>
      <c r="R1243" s="208"/>
      <c r="S1243" s="208"/>
      <c r="T1243" s="209"/>
      <c r="AT1243" s="210" t="s">
        <v>158</v>
      </c>
      <c r="AU1243" s="210" t="s">
        <v>82</v>
      </c>
      <c r="AV1243" s="11" t="s">
        <v>75</v>
      </c>
      <c r="AW1243" s="11" t="s">
        <v>34</v>
      </c>
      <c r="AX1243" s="11" t="s">
        <v>70</v>
      </c>
      <c r="AY1243" s="210" t="s">
        <v>149</v>
      </c>
    </row>
    <row r="1244" spans="2:65" s="12" customFormat="1">
      <c r="B1244" s="211"/>
      <c r="C1244" s="212"/>
      <c r="D1244" s="201" t="s">
        <v>158</v>
      </c>
      <c r="E1244" s="213" t="s">
        <v>21</v>
      </c>
      <c r="F1244" s="214" t="s">
        <v>2082</v>
      </c>
      <c r="G1244" s="212"/>
      <c r="H1244" s="215">
        <v>158.84</v>
      </c>
      <c r="I1244" s="216"/>
      <c r="J1244" s="212"/>
      <c r="K1244" s="212"/>
      <c r="L1244" s="217"/>
      <c r="M1244" s="218"/>
      <c r="N1244" s="219"/>
      <c r="O1244" s="219"/>
      <c r="P1244" s="219"/>
      <c r="Q1244" s="219"/>
      <c r="R1244" s="219"/>
      <c r="S1244" s="219"/>
      <c r="T1244" s="220"/>
      <c r="AT1244" s="221" t="s">
        <v>158</v>
      </c>
      <c r="AU1244" s="221" t="s">
        <v>82</v>
      </c>
      <c r="AV1244" s="12" t="s">
        <v>82</v>
      </c>
      <c r="AW1244" s="12" t="s">
        <v>34</v>
      </c>
      <c r="AX1244" s="12" t="s">
        <v>70</v>
      </c>
      <c r="AY1244" s="221" t="s">
        <v>149</v>
      </c>
    </row>
    <row r="1245" spans="2:65" s="13" customFormat="1">
      <c r="B1245" s="222"/>
      <c r="C1245" s="223"/>
      <c r="D1245" s="224" t="s">
        <v>158</v>
      </c>
      <c r="E1245" s="225" t="s">
        <v>21</v>
      </c>
      <c r="F1245" s="226" t="s">
        <v>161</v>
      </c>
      <c r="G1245" s="223"/>
      <c r="H1245" s="227">
        <v>158.84</v>
      </c>
      <c r="I1245" s="228"/>
      <c r="J1245" s="223"/>
      <c r="K1245" s="223"/>
      <c r="L1245" s="229"/>
      <c r="M1245" s="230"/>
      <c r="N1245" s="231"/>
      <c r="O1245" s="231"/>
      <c r="P1245" s="231"/>
      <c r="Q1245" s="231"/>
      <c r="R1245" s="231"/>
      <c r="S1245" s="231"/>
      <c r="T1245" s="232"/>
      <c r="AT1245" s="233" t="s">
        <v>158</v>
      </c>
      <c r="AU1245" s="233" t="s">
        <v>82</v>
      </c>
      <c r="AV1245" s="13" t="s">
        <v>156</v>
      </c>
      <c r="AW1245" s="13" t="s">
        <v>34</v>
      </c>
      <c r="AX1245" s="13" t="s">
        <v>75</v>
      </c>
      <c r="AY1245" s="233" t="s">
        <v>149</v>
      </c>
    </row>
    <row r="1246" spans="2:65" s="1" customFormat="1" ht="22.5" customHeight="1">
      <c r="B1246" s="40"/>
      <c r="C1246" s="187" t="s">
        <v>2083</v>
      </c>
      <c r="D1246" s="187" t="s">
        <v>151</v>
      </c>
      <c r="E1246" s="188" t="s">
        <v>2084</v>
      </c>
      <c r="F1246" s="189" t="s">
        <v>2085</v>
      </c>
      <c r="G1246" s="190" t="s">
        <v>261</v>
      </c>
      <c r="H1246" s="191">
        <v>74.798000000000002</v>
      </c>
      <c r="I1246" s="192"/>
      <c r="J1246" s="193">
        <f>ROUND(I1246*H1246,2)</f>
        <v>0</v>
      </c>
      <c r="K1246" s="189" t="s">
        <v>155</v>
      </c>
      <c r="L1246" s="60"/>
      <c r="M1246" s="194" t="s">
        <v>21</v>
      </c>
      <c r="N1246" s="195" t="s">
        <v>41</v>
      </c>
      <c r="O1246" s="41"/>
      <c r="P1246" s="196">
        <f>O1246*H1246</f>
        <v>0</v>
      </c>
      <c r="Q1246" s="196">
        <v>2.0000000000000002E-5</v>
      </c>
      <c r="R1246" s="196">
        <f>Q1246*H1246</f>
        <v>1.4959600000000002E-3</v>
      </c>
      <c r="S1246" s="196">
        <v>0</v>
      </c>
      <c r="T1246" s="197">
        <f>S1246*H1246</f>
        <v>0</v>
      </c>
      <c r="AR1246" s="23" t="s">
        <v>244</v>
      </c>
      <c r="AT1246" s="23" t="s">
        <v>151</v>
      </c>
      <c r="AU1246" s="23" t="s">
        <v>82</v>
      </c>
      <c r="AY1246" s="23" t="s">
        <v>149</v>
      </c>
      <c r="BE1246" s="198">
        <f>IF(N1246="základní",J1246,0)</f>
        <v>0</v>
      </c>
      <c r="BF1246" s="198">
        <f>IF(N1246="snížená",J1246,0)</f>
        <v>0</v>
      </c>
      <c r="BG1246" s="198">
        <f>IF(N1246="zákl. přenesená",J1246,0)</f>
        <v>0</v>
      </c>
      <c r="BH1246" s="198">
        <f>IF(N1246="sníž. přenesená",J1246,0)</f>
        <v>0</v>
      </c>
      <c r="BI1246" s="198">
        <f>IF(N1246="nulová",J1246,0)</f>
        <v>0</v>
      </c>
      <c r="BJ1246" s="23" t="s">
        <v>75</v>
      </c>
      <c r="BK1246" s="198">
        <f>ROUND(I1246*H1246,2)</f>
        <v>0</v>
      </c>
      <c r="BL1246" s="23" t="s">
        <v>244</v>
      </c>
      <c r="BM1246" s="23" t="s">
        <v>2086</v>
      </c>
    </row>
    <row r="1247" spans="2:65" s="11" customFormat="1">
      <c r="B1247" s="199"/>
      <c r="C1247" s="200"/>
      <c r="D1247" s="201" t="s">
        <v>158</v>
      </c>
      <c r="E1247" s="202" t="s">
        <v>21</v>
      </c>
      <c r="F1247" s="203" t="s">
        <v>542</v>
      </c>
      <c r="G1247" s="200"/>
      <c r="H1247" s="204" t="s">
        <v>21</v>
      </c>
      <c r="I1247" s="205"/>
      <c r="J1247" s="200"/>
      <c r="K1247" s="200"/>
      <c r="L1247" s="206"/>
      <c r="M1247" s="207"/>
      <c r="N1247" s="208"/>
      <c r="O1247" s="208"/>
      <c r="P1247" s="208"/>
      <c r="Q1247" s="208"/>
      <c r="R1247" s="208"/>
      <c r="S1247" s="208"/>
      <c r="T1247" s="209"/>
      <c r="AT1247" s="210" t="s">
        <v>158</v>
      </c>
      <c r="AU1247" s="210" t="s">
        <v>82</v>
      </c>
      <c r="AV1247" s="11" t="s">
        <v>75</v>
      </c>
      <c r="AW1247" s="11" t="s">
        <v>34</v>
      </c>
      <c r="AX1247" s="11" t="s">
        <v>70</v>
      </c>
      <c r="AY1247" s="210" t="s">
        <v>149</v>
      </c>
    </row>
    <row r="1248" spans="2:65" s="12" customFormat="1">
      <c r="B1248" s="211"/>
      <c r="C1248" s="212"/>
      <c r="D1248" s="201" t="s">
        <v>158</v>
      </c>
      <c r="E1248" s="213" t="s">
        <v>21</v>
      </c>
      <c r="F1248" s="214" t="s">
        <v>545</v>
      </c>
      <c r="G1248" s="212"/>
      <c r="H1248" s="215">
        <v>21.95</v>
      </c>
      <c r="I1248" s="216"/>
      <c r="J1248" s="212"/>
      <c r="K1248" s="212"/>
      <c r="L1248" s="217"/>
      <c r="M1248" s="218"/>
      <c r="N1248" s="219"/>
      <c r="O1248" s="219"/>
      <c r="P1248" s="219"/>
      <c r="Q1248" s="219"/>
      <c r="R1248" s="219"/>
      <c r="S1248" s="219"/>
      <c r="T1248" s="220"/>
      <c r="AT1248" s="221" t="s">
        <v>158</v>
      </c>
      <c r="AU1248" s="221" t="s">
        <v>82</v>
      </c>
      <c r="AV1248" s="12" t="s">
        <v>82</v>
      </c>
      <c r="AW1248" s="12" t="s">
        <v>34</v>
      </c>
      <c r="AX1248" s="12" t="s">
        <v>70</v>
      </c>
      <c r="AY1248" s="221" t="s">
        <v>149</v>
      </c>
    </row>
    <row r="1249" spans="2:65" s="12" customFormat="1">
      <c r="B1249" s="211"/>
      <c r="C1249" s="212"/>
      <c r="D1249" s="201" t="s">
        <v>158</v>
      </c>
      <c r="E1249" s="213" t="s">
        <v>21</v>
      </c>
      <c r="F1249" s="214" t="s">
        <v>549</v>
      </c>
      <c r="G1249" s="212"/>
      <c r="H1249" s="215">
        <v>52.847999999999999</v>
      </c>
      <c r="I1249" s="216"/>
      <c r="J1249" s="212"/>
      <c r="K1249" s="212"/>
      <c r="L1249" s="217"/>
      <c r="M1249" s="218"/>
      <c r="N1249" s="219"/>
      <c r="O1249" s="219"/>
      <c r="P1249" s="219"/>
      <c r="Q1249" s="219"/>
      <c r="R1249" s="219"/>
      <c r="S1249" s="219"/>
      <c r="T1249" s="220"/>
      <c r="AT1249" s="221" t="s">
        <v>158</v>
      </c>
      <c r="AU1249" s="221" t="s">
        <v>82</v>
      </c>
      <c r="AV1249" s="12" t="s">
        <v>82</v>
      </c>
      <c r="AW1249" s="12" t="s">
        <v>34</v>
      </c>
      <c r="AX1249" s="12" t="s">
        <v>70</v>
      </c>
      <c r="AY1249" s="221" t="s">
        <v>149</v>
      </c>
    </row>
    <row r="1250" spans="2:65" s="12" customFormat="1">
      <c r="B1250" s="211"/>
      <c r="C1250" s="212"/>
      <c r="D1250" s="201" t="s">
        <v>158</v>
      </c>
      <c r="E1250" s="213" t="s">
        <v>21</v>
      </c>
      <c r="F1250" s="214" t="s">
        <v>21</v>
      </c>
      <c r="G1250" s="212"/>
      <c r="H1250" s="215">
        <v>0</v>
      </c>
      <c r="I1250" s="216"/>
      <c r="J1250" s="212"/>
      <c r="K1250" s="212"/>
      <c r="L1250" s="217"/>
      <c r="M1250" s="218"/>
      <c r="N1250" s="219"/>
      <c r="O1250" s="219"/>
      <c r="P1250" s="219"/>
      <c r="Q1250" s="219"/>
      <c r="R1250" s="219"/>
      <c r="S1250" s="219"/>
      <c r="T1250" s="220"/>
      <c r="AT1250" s="221" t="s">
        <v>158</v>
      </c>
      <c r="AU1250" s="221" t="s">
        <v>82</v>
      </c>
      <c r="AV1250" s="12" t="s">
        <v>82</v>
      </c>
      <c r="AW1250" s="12" t="s">
        <v>34</v>
      </c>
      <c r="AX1250" s="12" t="s">
        <v>70</v>
      </c>
      <c r="AY1250" s="221" t="s">
        <v>149</v>
      </c>
    </row>
    <row r="1251" spans="2:65" s="13" customFormat="1">
      <c r="B1251" s="222"/>
      <c r="C1251" s="223"/>
      <c r="D1251" s="224" t="s">
        <v>158</v>
      </c>
      <c r="E1251" s="225" t="s">
        <v>21</v>
      </c>
      <c r="F1251" s="226" t="s">
        <v>161</v>
      </c>
      <c r="G1251" s="223"/>
      <c r="H1251" s="227">
        <v>74.798000000000002</v>
      </c>
      <c r="I1251" s="228"/>
      <c r="J1251" s="223"/>
      <c r="K1251" s="223"/>
      <c r="L1251" s="229"/>
      <c r="M1251" s="230"/>
      <c r="N1251" s="231"/>
      <c r="O1251" s="231"/>
      <c r="P1251" s="231"/>
      <c r="Q1251" s="231"/>
      <c r="R1251" s="231"/>
      <c r="S1251" s="231"/>
      <c r="T1251" s="232"/>
      <c r="AT1251" s="233" t="s">
        <v>158</v>
      </c>
      <c r="AU1251" s="233" t="s">
        <v>82</v>
      </c>
      <c r="AV1251" s="13" t="s">
        <v>156</v>
      </c>
      <c r="AW1251" s="13" t="s">
        <v>34</v>
      </c>
      <c r="AX1251" s="13" t="s">
        <v>75</v>
      </c>
      <c r="AY1251" s="233" t="s">
        <v>149</v>
      </c>
    </row>
    <row r="1252" spans="2:65" s="1" customFormat="1" ht="22.5" customHeight="1">
      <c r="B1252" s="40"/>
      <c r="C1252" s="237" t="s">
        <v>2087</v>
      </c>
      <c r="D1252" s="237" t="s">
        <v>245</v>
      </c>
      <c r="E1252" s="238" t="s">
        <v>2088</v>
      </c>
      <c r="F1252" s="239" t="s">
        <v>2089</v>
      </c>
      <c r="G1252" s="240" t="s">
        <v>261</v>
      </c>
      <c r="H1252" s="241">
        <v>82.278000000000006</v>
      </c>
      <c r="I1252" s="242"/>
      <c r="J1252" s="243">
        <f>ROUND(I1252*H1252,2)</f>
        <v>0</v>
      </c>
      <c r="K1252" s="239" t="s">
        <v>155</v>
      </c>
      <c r="L1252" s="244"/>
      <c r="M1252" s="245" t="s">
        <v>21</v>
      </c>
      <c r="N1252" s="246" t="s">
        <v>41</v>
      </c>
      <c r="O1252" s="41"/>
      <c r="P1252" s="196">
        <f>O1252*H1252</f>
        <v>0</v>
      </c>
      <c r="Q1252" s="196">
        <v>2.7999999999999998E-4</v>
      </c>
      <c r="R1252" s="196">
        <f>Q1252*H1252</f>
        <v>2.303784E-2</v>
      </c>
      <c r="S1252" s="196">
        <v>0</v>
      </c>
      <c r="T1252" s="197">
        <f>S1252*H1252</f>
        <v>0</v>
      </c>
      <c r="AR1252" s="23" t="s">
        <v>361</v>
      </c>
      <c r="AT1252" s="23" t="s">
        <v>245</v>
      </c>
      <c r="AU1252" s="23" t="s">
        <v>82</v>
      </c>
      <c r="AY1252" s="23" t="s">
        <v>149</v>
      </c>
      <c r="BE1252" s="198">
        <f>IF(N1252="základní",J1252,0)</f>
        <v>0</v>
      </c>
      <c r="BF1252" s="198">
        <f>IF(N1252="snížená",J1252,0)</f>
        <v>0</v>
      </c>
      <c r="BG1252" s="198">
        <f>IF(N1252="zákl. přenesená",J1252,0)</f>
        <v>0</v>
      </c>
      <c r="BH1252" s="198">
        <f>IF(N1252="sníž. přenesená",J1252,0)</f>
        <v>0</v>
      </c>
      <c r="BI1252" s="198">
        <f>IF(N1252="nulová",J1252,0)</f>
        <v>0</v>
      </c>
      <c r="BJ1252" s="23" t="s">
        <v>75</v>
      </c>
      <c r="BK1252" s="198">
        <f>ROUND(I1252*H1252,2)</f>
        <v>0</v>
      </c>
      <c r="BL1252" s="23" t="s">
        <v>244</v>
      </c>
      <c r="BM1252" s="23" t="s">
        <v>2090</v>
      </c>
    </row>
    <row r="1253" spans="2:65" s="11" customFormat="1">
      <c r="B1253" s="199"/>
      <c r="C1253" s="200"/>
      <c r="D1253" s="201" t="s">
        <v>158</v>
      </c>
      <c r="E1253" s="202" t="s">
        <v>21</v>
      </c>
      <c r="F1253" s="203" t="s">
        <v>406</v>
      </c>
      <c r="G1253" s="200"/>
      <c r="H1253" s="204" t="s">
        <v>21</v>
      </c>
      <c r="I1253" s="205"/>
      <c r="J1253" s="200"/>
      <c r="K1253" s="200"/>
      <c r="L1253" s="206"/>
      <c r="M1253" s="207"/>
      <c r="N1253" s="208"/>
      <c r="O1253" s="208"/>
      <c r="P1253" s="208"/>
      <c r="Q1253" s="208"/>
      <c r="R1253" s="208"/>
      <c r="S1253" s="208"/>
      <c r="T1253" s="209"/>
      <c r="AT1253" s="210" t="s">
        <v>158</v>
      </c>
      <c r="AU1253" s="210" t="s">
        <v>82</v>
      </c>
      <c r="AV1253" s="11" t="s">
        <v>75</v>
      </c>
      <c r="AW1253" s="11" t="s">
        <v>34</v>
      </c>
      <c r="AX1253" s="11" t="s">
        <v>70</v>
      </c>
      <c r="AY1253" s="210" t="s">
        <v>149</v>
      </c>
    </row>
    <row r="1254" spans="2:65" s="12" customFormat="1">
      <c r="B1254" s="211"/>
      <c r="C1254" s="212"/>
      <c r="D1254" s="201" t="s">
        <v>158</v>
      </c>
      <c r="E1254" s="213" t="s">
        <v>21</v>
      </c>
      <c r="F1254" s="214" t="s">
        <v>2091</v>
      </c>
      <c r="G1254" s="212"/>
      <c r="H1254" s="215">
        <v>82.278000000000006</v>
      </c>
      <c r="I1254" s="216"/>
      <c r="J1254" s="212"/>
      <c r="K1254" s="212"/>
      <c r="L1254" s="217"/>
      <c r="M1254" s="218"/>
      <c r="N1254" s="219"/>
      <c r="O1254" s="219"/>
      <c r="P1254" s="219"/>
      <c r="Q1254" s="219"/>
      <c r="R1254" s="219"/>
      <c r="S1254" s="219"/>
      <c r="T1254" s="220"/>
      <c r="AT1254" s="221" t="s">
        <v>158</v>
      </c>
      <c r="AU1254" s="221" t="s">
        <v>82</v>
      </c>
      <c r="AV1254" s="12" t="s">
        <v>82</v>
      </c>
      <c r="AW1254" s="12" t="s">
        <v>34</v>
      </c>
      <c r="AX1254" s="12" t="s">
        <v>70</v>
      </c>
      <c r="AY1254" s="221" t="s">
        <v>149</v>
      </c>
    </row>
    <row r="1255" spans="2:65" s="13" customFormat="1">
      <c r="B1255" s="222"/>
      <c r="C1255" s="223"/>
      <c r="D1255" s="224" t="s">
        <v>158</v>
      </c>
      <c r="E1255" s="225" t="s">
        <v>21</v>
      </c>
      <c r="F1255" s="226" t="s">
        <v>161</v>
      </c>
      <c r="G1255" s="223"/>
      <c r="H1255" s="227">
        <v>82.278000000000006</v>
      </c>
      <c r="I1255" s="228"/>
      <c r="J1255" s="223"/>
      <c r="K1255" s="223"/>
      <c r="L1255" s="229"/>
      <c r="M1255" s="230"/>
      <c r="N1255" s="231"/>
      <c r="O1255" s="231"/>
      <c r="P1255" s="231"/>
      <c r="Q1255" s="231"/>
      <c r="R1255" s="231"/>
      <c r="S1255" s="231"/>
      <c r="T1255" s="232"/>
      <c r="AT1255" s="233" t="s">
        <v>158</v>
      </c>
      <c r="AU1255" s="233" t="s">
        <v>82</v>
      </c>
      <c r="AV1255" s="13" t="s">
        <v>156</v>
      </c>
      <c r="AW1255" s="13" t="s">
        <v>34</v>
      </c>
      <c r="AX1255" s="13" t="s">
        <v>75</v>
      </c>
      <c r="AY1255" s="233" t="s">
        <v>149</v>
      </c>
    </row>
    <row r="1256" spans="2:65" s="1" customFormat="1" ht="31.5" customHeight="1">
      <c r="B1256" s="40"/>
      <c r="C1256" s="187" t="s">
        <v>2092</v>
      </c>
      <c r="D1256" s="187" t="s">
        <v>151</v>
      </c>
      <c r="E1256" s="188" t="s">
        <v>2093</v>
      </c>
      <c r="F1256" s="189" t="s">
        <v>2094</v>
      </c>
      <c r="G1256" s="190" t="s">
        <v>720</v>
      </c>
      <c r="H1256" s="252"/>
      <c r="I1256" s="192"/>
      <c r="J1256" s="193">
        <f>ROUND(I1256*H1256,2)</f>
        <v>0</v>
      </c>
      <c r="K1256" s="189" t="s">
        <v>155</v>
      </c>
      <c r="L1256" s="60"/>
      <c r="M1256" s="194" t="s">
        <v>21</v>
      </c>
      <c r="N1256" s="195" t="s">
        <v>41</v>
      </c>
      <c r="O1256" s="41"/>
      <c r="P1256" s="196">
        <f>O1256*H1256</f>
        <v>0</v>
      </c>
      <c r="Q1256" s="196">
        <v>0</v>
      </c>
      <c r="R1256" s="196">
        <f>Q1256*H1256</f>
        <v>0</v>
      </c>
      <c r="S1256" s="196">
        <v>0</v>
      </c>
      <c r="T1256" s="197">
        <f>S1256*H1256</f>
        <v>0</v>
      </c>
      <c r="AR1256" s="23" t="s">
        <v>244</v>
      </c>
      <c r="AT1256" s="23" t="s">
        <v>151</v>
      </c>
      <c r="AU1256" s="23" t="s">
        <v>82</v>
      </c>
      <c r="AY1256" s="23" t="s">
        <v>149</v>
      </c>
      <c r="BE1256" s="198">
        <f>IF(N1256="základní",J1256,0)</f>
        <v>0</v>
      </c>
      <c r="BF1256" s="198">
        <f>IF(N1256="snížená",J1256,0)</f>
        <v>0</v>
      </c>
      <c r="BG1256" s="198">
        <f>IF(N1256="zákl. přenesená",J1256,0)</f>
        <v>0</v>
      </c>
      <c r="BH1256" s="198">
        <f>IF(N1256="sníž. přenesená",J1256,0)</f>
        <v>0</v>
      </c>
      <c r="BI1256" s="198">
        <f>IF(N1256="nulová",J1256,0)</f>
        <v>0</v>
      </c>
      <c r="BJ1256" s="23" t="s">
        <v>75</v>
      </c>
      <c r="BK1256" s="198">
        <f>ROUND(I1256*H1256,2)</f>
        <v>0</v>
      </c>
      <c r="BL1256" s="23" t="s">
        <v>244</v>
      </c>
      <c r="BM1256" s="23" t="s">
        <v>2095</v>
      </c>
    </row>
    <row r="1257" spans="2:65" s="10" customFormat="1" ht="29.85" customHeight="1">
      <c r="B1257" s="170"/>
      <c r="C1257" s="171"/>
      <c r="D1257" s="184" t="s">
        <v>69</v>
      </c>
      <c r="E1257" s="185" t="s">
        <v>2096</v>
      </c>
      <c r="F1257" s="185" t="s">
        <v>2097</v>
      </c>
      <c r="G1257" s="171"/>
      <c r="H1257" s="171"/>
      <c r="I1257" s="174"/>
      <c r="J1257" s="186">
        <f>BK1257</f>
        <v>0</v>
      </c>
      <c r="K1257" s="171"/>
      <c r="L1257" s="176"/>
      <c r="M1257" s="177"/>
      <c r="N1257" s="178"/>
      <c r="O1257" s="178"/>
      <c r="P1257" s="179">
        <f>SUM(P1258:P1263)</f>
        <v>0</v>
      </c>
      <c r="Q1257" s="178"/>
      <c r="R1257" s="179">
        <f>SUM(R1258:R1263)</f>
        <v>6.9699999999999996E-3</v>
      </c>
      <c r="S1257" s="178"/>
      <c r="T1257" s="180">
        <f>SUM(T1258:T1263)</f>
        <v>0</v>
      </c>
      <c r="AR1257" s="181" t="s">
        <v>82</v>
      </c>
      <c r="AT1257" s="182" t="s">
        <v>69</v>
      </c>
      <c r="AU1257" s="182" t="s">
        <v>75</v>
      </c>
      <c r="AY1257" s="181" t="s">
        <v>149</v>
      </c>
      <c r="BK1257" s="183">
        <f>SUM(BK1258:BK1263)</f>
        <v>0</v>
      </c>
    </row>
    <row r="1258" spans="2:65" s="1" customFormat="1" ht="22.5" customHeight="1">
      <c r="B1258" s="40"/>
      <c r="C1258" s="187" t="s">
        <v>2098</v>
      </c>
      <c r="D1258" s="187" t="s">
        <v>151</v>
      </c>
      <c r="E1258" s="188" t="s">
        <v>2099</v>
      </c>
      <c r="F1258" s="189" t="s">
        <v>2100</v>
      </c>
      <c r="G1258" s="190" t="s">
        <v>253</v>
      </c>
      <c r="H1258" s="191">
        <v>27.88</v>
      </c>
      <c r="I1258" s="192"/>
      <c r="J1258" s="193">
        <f>ROUND(I1258*H1258,2)</f>
        <v>0</v>
      </c>
      <c r="K1258" s="189" t="s">
        <v>21</v>
      </c>
      <c r="L1258" s="60"/>
      <c r="M1258" s="194" t="s">
        <v>21</v>
      </c>
      <c r="N1258" s="195" t="s">
        <v>41</v>
      </c>
      <c r="O1258" s="41"/>
      <c r="P1258" s="196">
        <f>O1258*H1258</f>
        <v>0</v>
      </c>
      <c r="Q1258" s="196">
        <v>2.5000000000000001E-4</v>
      </c>
      <c r="R1258" s="196">
        <f>Q1258*H1258</f>
        <v>6.9699999999999996E-3</v>
      </c>
      <c r="S1258" s="196">
        <v>0</v>
      </c>
      <c r="T1258" s="197">
        <f>S1258*H1258</f>
        <v>0</v>
      </c>
      <c r="AR1258" s="23" t="s">
        <v>244</v>
      </c>
      <c r="AT1258" s="23" t="s">
        <v>151</v>
      </c>
      <c r="AU1258" s="23" t="s">
        <v>82</v>
      </c>
      <c r="AY1258" s="23" t="s">
        <v>149</v>
      </c>
      <c r="BE1258" s="198">
        <f>IF(N1258="základní",J1258,0)</f>
        <v>0</v>
      </c>
      <c r="BF1258" s="198">
        <f>IF(N1258="snížená",J1258,0)</f>
        <v>0</v>
      </c>
      <c r="BG1258" s="198">
        <f>IF(N1258="zákl. přenesená",J1258,0)</f>
        <v>0</v>
      </c>
      <c r="BH1258" s="198">
        <f>IF(N1258="sníž. přenesená",J1258,0)</f>
        <v>0</v>
      </c>
      <c r="BI1258" s="198">
        <f>IF(N1258="nulová",J1258,0)</f>
        <v>0</v>
      </c>
      <c r="BJ1258" s="23" t="s">
        <v>75</v>
      </c>
      <c r="BK1258" s="198">
        <f>ROUND(I1258*H1258,2)</f>
        <v>0</v>
      </c>
      <c r="BL1258" s="23" t="s">
        <v>244</v>
      </c>
      <c r="BM1258" s="23" t="s">
        <v>2101</v>
      </c>
    </row>
    <row r="1259" spans="2:65" s="11" customFormat="1">
      <c r="B1259" s="199"/>
      <c r="C1259" s="200"/>
      <c r="D1259" s="201" t="s">
        <v>158</v>
      </c>
      <c r="E1259" s="202" t="s">
        <v>21</v>
      </c>
      <c r="F1259" s="203" t="s">
        <v>485</v>
      </c>
      <c r="G1259" s="200"/>
      <c r="H1259" s="204" t="s">
        <v>21</v>
      </c>
      <c r="I1259" s="205"/>
      <c r="J1259" s="200"/>
      <c r="K1259" s="200"/>
      <c r="L1259" s="206"/>
      <c r="M1259" s="207"/>
      <c r="N1259" s="208"/>
      <c r="O1259" s="208"/>
      <c r="P1259" s="208"/>
      <c r="Q1259" s="208"/>
      <c r="R1259" s="208"/>
      <c r="S1259" s="208"/>
      <c r="T1259" s="209"/>
      <c r="AT1259" s="210" t="s">
        <v>158</v>
      </c>
      <c r="AU1259" s="210" t="s">
        <v>82</v>
      </c>
      <c r="AV1259" s="11" t="s">
        <v>75</v>
      </c>
      <c r="AW1259" s="11" t="s">
        <v>34</v>
      </c>
      <c r="AX1259" s="11" t="s">
        <v>70</v>
      </c>
      <c r="AY1259" s="210" t="s">
        <v>149</v>
      </c>
    </row>
    <row r="1260" spans="2:65" s="12" customFormat="1">
      <c r="B1260" s="211"/>
      <c r="C1260" s="212"/>
      <c r="D1260" s="201" t="s">
        <v>158</v>
      </c>
      <c r="E1260" s="213" t="s">
        <v>21</v>
      </c>
      <c r="F1260" s="214" t="s">
        <v>2102</v>
      </c>
      <c r="G1260" s="212"/>
      <c r="H1260" s="215">
        <v>24.4</v>
      </c>
      <c r="I1260" s="216"/>
      <c r="J1260" s="212"/>
      <c r="K1260" s="212"/>
      <c r="L1260" s="217"/>
      <c r="M1260" s="218"/>
      <c r="N1260" s="219"/>
      <c r="O1260" s="219"/>
      <c r="P1260" s="219"/>
      <c r="Q1260" s="219"/>
      <c r="R1260" s="219"/>
      <c r="S1260" s="219"/>
      <c r="T1260" s="220"/>
      <c r="AT1260" s="221" t="s">
        <v>158</v>
      </c>
      <c r="AU1260" s="221" t="s">
        <v>82</v>
      </c>
      <c r="AV1260" s="12" t="s">
        <v>82</v>
      </c>
      <c r="AW1260" s="12" t="s">
        <v>34</v>
      </c>
      <c r="AX1260" s="12" t="s">
        <v>70</v>
      </c>
      <c r="AY1260" s="221" t="s">
        <v>149</v>
      </c>
    </row>
    <row r="1261" spans="2:65" s="11" customFormat="1">
      <c r="B1261" s="199"/>
      <c r="C1261" s="200"/>
      <c r="D1261" s="201" t="s">
        <v>158</v>
      </c>
      <c r="E1261" s="202" t="s">
        <v>21</v>
      </c>
      <c r="F1261" s="203" t="s">
        <v>2103</v>
      </c>
      <c r="G1261" s="200"/>
      <c r="H1261" s="204" t="s">
        <v>21</v>
      </c>
      <c r="I1261" s="205"/>
      <c r="J1261" s="200"/>
      <c r="K1261" s="200"/>
      <c r="L1261" s="206"/>
      <c r="M1261" s="207"/>
      <c r="N1261" s="208"/>
      <c r="O1261" s="208"/>
      <c r="P1261" s="208"/>
      <c r="Q1261" s="208"/>
      <c r="R1261" s="208"/>
      <c r="S1261" s="208"/>
      <c r="T1261" s="209"/>
      <c r="AT1261" s="210" t="s">
        <v>158</v>
      </c>
      <c r="AU1261" s="210" t="s">
        <v>82</v>
      </c>
      <c r="AV1261" s="11" t="s">
        <v>75</v>
      </c>
      <c r="AW1261" s="11" t="s">
        <v>34</v>
      </c>
      <c r="AX1261" s="11" t="s">
        <v>70</v>
      </c>
      <c r="AY1261" s="210" t="s">
        <v>149</v>
      </c>
    </row>
    <row r="1262" spans="2:65" s="12" customFormat="1">
      <c r="B1262" s="211"/>
      <c r="C1262" s="212"/>
      <c r="D1262" s="201" t="s">
        <v>158</v>
      </c>
      <c r="E1262" s="213" t="s">
        <v>21</v>
      </c>
      <c r="F1262" s="214" t="s">
        <v>2104</v>
      </c>
      <c r="G1262" s="212"/>
      <c r="H1262" s="215">
        <v>3.48</v>
      </c>
      <c r="I1262" s="216"/>
      <c r="J1262" s="212"/>
      <c r="K1262" s="212"/>
      <c r="L1262" s="217"/>
      <c r="M1262" s="218"/>
      <c r="N1262" s="219"/>
      <c r="O1262" s="219"/>
      <c r="P1262" s="219"/>
      <c r="Q1262" s="219"/>
      <c r="R1262" s="219"/>
      <c r="S1262" s="219"/>
      <c r="T1262" s="220"/>
      <c r="AT1262" s="221" t="s">
        <v>158</v>
      </c>
      <c r="AU1262" s="221" t="s">
        <v>82</v>
      </c>
      <c r="AV1262" s="12" t="s">
        <v>82</v>
      </c>
      <c r="AW1262" s="12" t="s">
        <v>34</v>
      </c>
      <c r="AX1262" s="12" t="s">
        <v>70</v>
      </c>
      <c r="AY1262" s="221" t="s">
        <v>149</v>
      </c>
    </row>
    <row r="1263" spans="2:65" s="13" customFormat="1">
      <c r="B1263" s="222"/>
      <c r="C1263" s="223"/>
      <c r="D1263" s="201" t="s">
        <v>158</v>
      </c>
      <c r="E1263" s="247" t="s">
        <v>21</v>
      </c>
      <c r="F1263" s="248" t="s">
        <v>161</v>
      </c>
      <c r="G1263" s="223"/>
      <c r="H1263" s="249">
        <v>27.88</v>
      </c>
      <c r="I1263" s="228"/>
      <c r="J1263" s="223"/>
      <c r="K1263" s="223"/>
      <c r="L1263" s="229"/>
      <c r="M1263" s="230"/>
      <c r="N1263" s="231"/>
      <c r="O1263" s="231"/>
      <c r="P1263" s="231"/>
      <c r="Q1263" s="231"/>
      <c r="R1263" s="231"/>
      <c r="S1263" s="231"/>
      <c r="T1263" s="232"/>
      <c r="AT1263" s="233" t="s">
        <v>158</v>
      </c>
      <c r="AU1263" s="233" t="s">
        <v>82</v>
      </c>
      <c r="AV1263" s="13" t="s">
        <v>156</v>
      </c>
      <c r="AW1263" s="13" t="s">
        <v>34</v>
      </c>
      <c r="AX1263" s="13" t="s">
        <v>75</v>
      </c>
      <c r="AY1263" s="233" t="s">
        <v>149</v>
      </c>
    </row>
    <row r="1264" spans="2:65" s="10" customFormat="1" ht="29.85" customHeight="1">
      <c r="B1264" s="170"/>
      <c r="C1264" s="171"/>
      <c r="D1264" s="184" t="s">
        <v>69</v>
      </c>
      <c r="E1264" s="185" t="s">
        <v>2105</v>
      </c>
      <c r="F1264" s="185" t="s">
        <v>2106</v>
      </c>
      <c r="G1264" s="171"/>
      <c r="H1264" s="171"/>
      <c r="I1264" s="174"/>
      <c r="J1264" s="186">
        <f>BK1264</f>
        <v>0</v>
      </c>
      <c r="K1264" s="171"/>
      <c r="L1264" s="176"/>
      <c r="M1264" s="177"/>
      <c r="N1264" s="178"/>
      <c r="O1264" s="178"/>
      <c r="P1264" s="179">
        <f>SUM(P1265:P1312)</f>
        <v>0</v>
      </c>
      <c r="Q1264" s="178"/>
      <c r="R1264" s="179">
        <f>SUM(R1265:R1312)</f>
        <v>2.3683655099999998</v>
      </c>
      <c r="S1264" s="178"/>
      <c r="T1264" s="180">
        <f>SUM(T1265:T1312)</f>
        <v>0</v>
      </c>
      <c r="AR1264" s="181" t="s">
        <v>82</v>
      </c>
      <c r="AT1264" s="182" t="s">
        <v>69</v>
      </c>
      <c r="AU1264" s="182" t="s">
        <v>75</v>
      </c>
      <c r="AY1264" s="181" t="s">
        <v>149</v>
      </c>
      <c r="BK1264" s="183">
        <f>SUM(BK1265:BK1312)</f>
        <v>0</v>
      </c>
    </row>
    <row r="1265" spans="2:65" s="1" customFormat="1" ht="31.5" customHeight="1">
      <c r="B1265" s="40"/>
      <c r="C1265" s="187" t="s">
        <v>2107</v>
      </c>
      <c r="D1265" s="187" t="s">
        <v>151</v>
      </c>
      <c r="E1265" s="188" t="s">
        <v>2108</v>
      </c>
      <c r="F1265" s="189" t="s">
        <v>2109</v>
      </c>
      <c r="G1265" s="190" t="s">
        <v>253</v>
      </c>
      <c r="H1265" s="191">
        <v>60.5</v>
      </c>
      <c r="I1265" s="192"/>
      <c r="J1265" s="193">
        <f>ROUND(I1265*H1265,2)</f>
        <v>0</v>
      </c>
      <c r="K1265" s="189" t="s">
        <v>155</v>
      </c>
      <c r="L1265" s="60"/>
      <c r="M1265" s="194" t="s">
        <v>21</v>
      </c>
      <c r="N1265" s="195" t="s">
        <v>41</v>
      </c>
      <c r="O1265" s="41"/>
      <c r="P1265" s="196">
        <f>O1265*H1265</f>
        <v>0</v>
      </c>
      <c r="Q1265" s="196">
        <v>3.0000000000000001E-3</v>
      </c>
      <c r="R1265" s="196">
        <f>Q1265*H1265</f>
        <v>0.18149999999999999</v>
      </c>
      <c r="S1265" s="196">
        <v>0</v>
      </c>
      <c r="T1265" s="197">
        <f>S1265*H1265</f>
        <v>0</v>
      </c>
      <c r="AR1265" s="23" t="s">
        <v>244</v>
      </c>
      <c r="AT1265" s="23" t="s">
        <v>151</v>
      </c>
      <c r="AU1265" s="23" t="s">
        <v>82</v>
      </c>
      <c r="AY1265" s="23" t="s">
        <v>149</v>
      </c>
      <c r="BE1265" s="198">
        <f>IF(N1265="základní",J1265,0)</f>
        <v>0</v>
      </c>
      <c r="BF1265" s="198">
        <f>IF(N1265="snížená",J1265,0)</f>
        <v>0</v>
      </c>
      <c r="BG1265" s="198">
        <f>IF(N1265="zákl. přenesená",J1265,0)</f>
        <v>0</v>
      </c>
      <c r="BH1265" s="198">
        <f>IF(N1265="sníž. přenesená",J1265,0)</f>
        <v>0</v>
      </c>
      <c r="BI1265" s="198">
        <f>IF(N1265="nulová",J1265,0)</f>
        <v>0</v>
      </c>
      <c r="BJ1265" s="23" t="s">
        <v>75</v>
      </c>
      <c r="BK1265" s="198">
        <f>ROUND(I1265*H1265,2)</f>
        <v>0</v>
      </c>
      <c r="BL1265" s="23" t="s">
        <v>244</v>
      </c>
      <c r="BM1265" s="23" t="s">
        <v>2110</v>
      </c>
    </row>
    <row r="1266" spans="2:65" s="11" customFormat="1">
      <c r="B1266" s="199"/>
      <c r="C1266" s="200"/>
      <c r="D1266" s="201" t="s">
        <v>158</v>
      </c>
      <c r="E1266" s="202" t="s">
        <v>21</v>
      </c>
      <c r="F1266" s="203" t="s">
        <v>2111</v>
      </c>
      <c r="G1266" s="200"/>
      <c r="H1266" s="204" t="s">
        <v>21</v>
      </c>
      <c r="I1266" s="205"/>
      <c r="J1266" s="200"/>
      <c r="K1266" s="200"/>
      <c r="L1266" s="206"/>
      <c r="M1266" s="207"/>
      <c r="N1266" s="208"/>
      <c r="O1266" s="208"/>
      <c r="P1266" s="208"/>
      <c r="Q1266" s="208"/>
      <c r="R1266" s="208"/>
      <c r="S1266" s="208"/>
      <c r="T1266" s="209"/>
      <c r="AT1266" s="210" t="s">
        <v>158</v>
      </c>
      <c r="AU1266" s="210" t="s">
        <v>82</v>
      </c>
      <c r="AV1266" s="11" t="s">
        <v>75</v>
      </c>
      <c r="AW1266" s="11" t="s">
        <v>34</v>
      </c>
      <c r="AX1266" s="11" t="s">
        <v>70</v>
      </c>
      <c r="AY1266" s="210" t="s">
        <v>149</v>
      </c>
    </row>
    <row r="1267" spans="2:65" s="11" customFormat="1">
      <c r="B1267" s="199"/>
      <c r="C1267" s="200"/>
      <c r="D1267" s="201" t="s">
        <v>158</v>
      </c>
      <c r="E1267" s="202" t="s">
        <v>21</v>
      </c>
      <c r="F1267" s="203" t="s">
        <v>2112</v>
      </c>
      <c r="G1267" s="200"/>
      <c r="H1267" s="204" t="s">
        <v>21</v>
      </c>
      <c r="I1267" s="205"/>
      <c r="J1267" s="200"/>
      <c r="K1267" s="200"/>
      <c r="L1267" s="206"/>
      <c r="M1267" s="207"/>
      <c r="N1267" s="208"/>
      <c r="O1267" s="208"/>
      <c r="P1267" s="208"/>
      <c r="Q1267" s="208"/>
      <c r="R1267" s="208"/>
      <c r="S1267" s="208"/>
      <c r="T1267" s="209"/>
      <c r="AT1267" s="210" t="s">
        <v>158</v>
      </c>
      <c r="AU1267" s="210" t="s">
        <v>82</v>
      </c>
      <c r="AV1267" s="11" t="s">
        <v>75</v>
      </c>
      <c r="AW1267" s="11" t="s">
        <v>34</v>
      </c>
      <c r="AX1267" s="11" t="s">
        <v>70</v>
      </c>
      <c r="AY1267" s="210" t="s">
        <v>149</v>
      </c>
    </row>
    <row r="1268" spans="2:65" s="12" customFormat="1">
      <c r="B1268" s="211"/>
      <c r="C1268" s="212"/>
      <c r="D1268" s="201" t="s">
        <v>158</v>
      </c>
      <c r="E1268" s="213" t="s">
        <v>21</v>
      </c>
      <c r="F1268" s="214" t="s">
        <v>2113</v>
      </c>
      <c r="G1268" s="212"/>
      <c r="H1268" s="215">
        <v>23.98</v>
      </c>
      <c r="I1268" s="216"/>
      <c r="J1268" s="212"/>
      <c r="K1268" s="212"/>
      <c r="L1268" s="217"/>
      <c r="M1268" s="218"/>
      <c r="N1268" s="219"/>
      <c r="O1268" s="219"/>
      <c r="P1268" s="219"/>
      <c r="Q1268" s="219"/>
      <c r="R1268" s="219"/>
      <c r="S1268" s="219"/>
      <c r="T1268" s="220"/>
      <c r="AT1268" s="221" t="s">
        <v>158</v>
      </c>
      <c r="AU1268" s="221" t="s">
        <v>82</v>
      </c>
      <c r="AV1268" s="12" t="s">
        <v>82</v>
      </c>
      <c r="AW1268" s="12" t="s">
        <v>34</v>
      </c>
      <c r="AX1268" s="12" t="s">
        <v>70</v>
      </c>
      <c r="AY1268" s="221" t="s">
        <v>149</v>
      </c>
    </row>
    <row r="1269" spans="2:65" s="11" customFormat="1">
      <c r="B1269" s="199"/>
      <c r="C1269" s="200"/>
      <c r="D1269" s="201" t="s">
        <v>158</v>
      </c>
      <c r="E1269" s="202" t="s">
        <v>21</v>
      </c>
      <c r="F1269" s="203" t="s">
        <v>1977</v>
      </c>
      <c r="G1269" s="200"/>
      <c r="H1269" s="204" t="s">
        <v>21</v>
      </c>
      <c r="I1269" s="205"/>
      <c r="J1269" s="200"/>
      <c r="K1269" s="200"/>
      <c r="L1269" s="206"/>
      <c r="M1269" s="207"/>
      <c r="N1269" s="208"/>
      <c r="O1269" s="208"/>
      <c r="P1269" s="208"/>
      <c r="Q1269" s="208"/>
      <c r="R1269" s="208"/>
      <c r="S1269" s="208"/>
      <c r="T1269" s="209"/>
      <c r="AT1269" s="210" t="s">
        <v>158</v>
      </c>
      <c r="AU1269" s="210" t="s">
        <v>82</v>
      </c>
      <c r="AV1269" s="11" t="s">
        <v>75</v>
      </c>
      <c r="AW1269" s="11" t="s">
        <v>34</v>
      </c>
      <c r="AX1269" s="11" t="s">
        <v>70</v>
      </c>
      <c r="AY1269" s="210" t="s">
        <v>149</v>
      </c>
    </row>
    <row r="1270" spans="2:65" s="12" customFormat="1">
      <c r="B1270" s="211"/>
      <c r="C1270" s="212"/>
      <c r="D1270" s="201" t="s">
        <v>158</v>
      </c>
      <c r="E1270" s="213" t="s">
        <v>21</v>
      </c>
      <c r="F1270" s="214" t="s">
        <v>2114</v>
      </c>
      <c r="G1270" s="212"/>
      <c r="H1270" s="215">
        <v>20.68</v>
      </c>
      <c r="I1270" s="216"/>
      <c r="J1270" s="212"/>
      <c r="K1270" s="212"/>
      <c r="L1270" s="217"/>
      <c r="M1270" s="218"/>
      <c r="N1270" s="219"/>
      <c r="O1270" s="219"/>
      <c r="P1270" s="219"/>
      <c r="Q1270" s="219"/>
      <c r="R1270" s="219"/>
      <c r="S1270" s="219"/>
      <c r="T1270" s="220"/>
      <c r="AT1270" s="221" t="s">
        <v>158</v>
      </c>
      <c r="AU1270" s="221" t="s">
        <v>82</v>
      </c>
      <c r="AV1270" s="12" t="s">
        <v>82</v>
      </c>
      <c r="AW1270" s="12" t="s">
        <v>34</v>
      </c>
      <c r="AX1270" s="12" t="s">
        <v>70</v>
      </c>
      <c r="AY1270" s="221" t="s">
        <v>149</v>
      </c>
    </row>
    <row r="1271" spans="2:65" s="11" customFormat="1">
      <c r="B1271" s="199"/>
      <c r="C1271" s="200"/>
      <c r="D1271" s="201" t="s">
        <v>158</v>
      </c>
      <c r="E1271" s="202" t="s">
        <v>21</v>
      </c>
      <c r="F1271" s="203" t="s">
        <v>2115</v>
      </c>
      <c r="G1271" s="200"/>
      <c r="H1271" s="204" t="s">
        <v>21</v>
      </c>
      <c r="I1271" s="205"/>
      <c r="J1271" s="200"/>
      <c r="K1271" s="200"/>
      <c r="L1271" s="206"/>
      <c r="M1271" s="207"/>
      <c r="N1271" s="208"/>
      <c r="O1271" s="208"/>
      <c r="P1271" s="208"/>
      <c r="Q1271" s="208"/>
      <c r="R1271" s="208"/>
      <c r="S1271" s="208"/>
      <c r="T1271" s="209"/>
      <c r="AT1271" s="210" t="s">
        <v>158</v>
      </c>
      <c r="AU1271" s="210" t="s">
        <v>82</v>
      </c>
      <c r="AV1271" s="11" t="s">
        <v>75</v>
      </c>
      <c r="AW1271" s="11" t="s">
        <v>34</v>
      </c>
      <c r="AX1271" s="11" t="s">
        <v>70</v>
      </c>
      <c r="AY1271" s="210" t="s">
        <v>149</v>
      </c>
    </row>
    <row r="1272" spans="2:65" s="12" customFormat="1">
      <c r="B1272" s="211"/>
      <c r="C1272" s="212"/>
      <c r="D1272" s="201" t="s">
        <v>158</v>
      </c>
      <c r="E1272" s="213" t="s">
        <v>21</v>
      </c>
      <c r="F1272" s="214" t="s">
        <v>2116</v>
      </c>
      <c r="G1272" s="212"/>
      <c r="H1272" s="215">
        <v>15.84</v>
      </c>
      <c r="I1272" s="216"/>
      <c r="J1272" s="212"/>
      <c r="K1272" s="212"/>
      <c r="L1272" s="217"/>
      <c r="M1272" s="218"/>
      <c r="N1272" s="219"/>
      <c r="O1272" s="219"/>
      <c r="P1272" s="219"/>
      <c r="Q1272" s="219"/>
      <c r="R1272" s="219"/>
      <c r="S1272" s="219"/>
      <c r="T1272" s="220"/>
      <c r="AT1272" s="221" t="s">
        <v>158</v>
      </c>
      <c r="AU1272" s="221" t="s">
        <v>82</v>
      </c>
      <c r="AV1272" s="12" t="s">
        <v>82</v>
      </c>
      <c r="AW1272" s="12" t="s">
        <v>34</v>
      </c>
      <c r="AX1272" s="12" t="s">
        <v>70</v>
      </c>
      <c r="AY1272" s="221" t="s">
        <v>149</v>
      </c>
    </row>
    <row r="1273" spans="2:65" s="13" customFormat="1">
      <c r="B1273" s="222"/>
      <c r="C1273" s="223"/>
      <c r="D1273" s="224" t="s">
        <v>158</v>
      </c>
      <c r="E1273" s="225" t="s">
        <v>21</v>
      </c>
      <c r="F1273" s="226" t="s">
        <v>161</v>
      </c>
      <c r="G1273" s="223"/>
      <c r="H1273" s="227">
        <v>60.5</v>
      </c>
      <c r="I1273" s="228"/>
      <c r="J1273" s="223"/>
      <c r="K1273" s="223"/>
      <c r="L1273" s="229"/>
      <c r="M1273" s="230"/>
      <c r="N1273" s="231"/>
      <c r="O1273" s="231"/>
      <c r="P1273" s="231"/>
      <c r="Q1273" s="231"/>
      <c r="R1273" s="231"/>
      <c r="S1273" s="231"/>
      <c r="T1273" s="232"/>
      <c r="AT1273" s="233" t="s">
        <v>158</v>
      </c>
      <c r="AU1273" s="233" t="s">
        <v>82</v>
      </c>
      <c r="AV1273" s="13" t="s">
        <v>156</v>
      </c>
      <c r="AW1273" s="13" t="s">
        <v>34</v>
      </c>
      <c r="AX1273" s="13" t="s">
        <v>75</v>
      </c>
      <c r="AY1273" s="233" t="s">
        <v>149</v>
      </c>
    </row>
    <row r="1274" spans="2:65" s="1" customFormat="1" ht="22.5" customHeight="1">
      <c r="B1274" s="40"/>
      <c r="C1274" s="237" t="s">
        <v>2117</v>
      </c>
      <c r="D1274" s="237" t="s">
        <v>245</v>
      </c>
      <c r="E1274" s="238" t="s">
        <v>2118</v>
      </c>
      <c r="F1274" s="239" t="s">
        <v>2119</v>
      </c>
      <c r="G1274" s="240" t="s">
        <v>253</v>
      </c>
      <c r="H1274" s="241">
        <v>66.55</v>
      </c>
      <c r="I1274" s="242"/>
      <c r="J1274" s="243">
        <f>ROUND(I1274*H1274,2)</f>
        <v>0</v>
      </c>
      <c r="K1274" s="239" t="s">
        <v>155</v>
      </c>
      <c r="L1274" s="244"/>
      <c r="M1274" s="245" t="s">
        <v>21</v>
      </c>
      <c r="N1274" s="246" t="s">
        <v>41</v>
      </c>
      <c r="O1274" s="41"/>
      <c r="P1274" s="196">
        <f>O1274*H1274</f>
        <v>0</v>
      </c>
      <c r="Q1274" s="196">
        <v>1.18E-2</v>
      </c>
      <c r="R1274" s="196">
        <f>Q1274*H1274</f>
        <v>0.78528999999999993</v>
      </c>
      <c r="S1274" s="196">
        <v>0</v>
      </c>
      <c r="T1274" s="197">
        <f>S1274*H1274</f>
        <v>0</v>
      </c>
      <c r="AR1274" s="23" t="s">
        <v>361</v>
      </c>
      <c r="AT1274" s="23" t="s">
        <v>245</v>
      </c>
      <c r="AU1274" s="23" t="s">
        <v>82</v>
      </c>
      <c r="AY1274" s="23" t="s">
        <v>149</v>
      </c>
      <c r="BE1274" s="198">
        <f>IF(N1274="základní",J1274,0)</f>
        <v>0</v>
      </c>
      <c r="BF1274" s="198">
        <f>IF(N1274="snížená",J1274,0)</f>
        <v>0</v>
      </c>
      <c r="BG1274" s="198">
        <f>IF(N1274="zákl. přenesená",J1274,0)</f>
        <v>0</v>
      </c>
      <c r="BH1274" s="198">
        <f>IF(N1274="sníž. přenesená",J1274,0)</f>
        <v>0</v>
      </c>
      <c r="BI1274" s="198">
        <f>IF(N1274="nulová",J1274,0)</f>
        <v>0</v>
      </c>
      <c r="BJ1274" s="23" t="s">
        <v>75</v>
      </c>
      <c r="BK1274" s="198">
        <f>ROUND(I1274*H1274,2)</f>
        <v>0</v>
      </c>
      <c r="BL1274" s="23" t="s">
        <v>244</v>
      </c>
      <c r="BM1274" s="23" t="s">
        <v>2120</v>
      </c>
    </row>
    <row r="1275" spans="2:65" s="11" customFormat="1">
      <c r="B1275" s="199"/>
      <c r="C1275" s="200"/>
      <c r="D1275" s="201" t="s">
        <v>158</v>
      </c>
      <c r="E1275" s="202" t="s">
        <v>21</v>
      </c>
      <c r="F1275" s="203" t="s">
        <v>406</v>
      </c>
      <c r="G1275" s="200"/>
      <c r="H1275" s="204" t="s">
        <v>21</v>
      </c>
      <c r="I1275" s="205"/>
      <c r="J1275" s="200"/>
      <c r="K1275" s="200"/>
      <c r="L1275" s="206"/>
      <c r="M1275" s="207"/>
      <c r="N1275" s="208"/>
      <c r="O1275" s="208"/>
      <c r="P1275" s="208"/>
      <c r="Q1275" s="208"/>
      <c r="R1275" s="208"/>
      <c r="S1275" s="208"/>
      <c r="T1275" s="209"/>
      <c r="AT1275" s="210" t="s">
        <v>158</v>
      </c>
      <c r="AU1275" s="210" t="s">
        <v>82</v>
      </c>
      <c r="AV1275" s="11" t="s">
        <v>75</v>
      </c>
      <c r="AW1275" s="11" t="s">
        <v>34</v>
      </c>
      <c r="AX1275" s="11" t="s">
        <v>70</v>
      </c>
      <c r="AY1275" s="210" t="s">
        <v>149</v>
      </c>
    </row>
    <row r="1276" spans="2:65" s="12" customFormat="1">
      <c r="B1276" s="211"/>
      <c r="C1276" s="212"/>
      <c r="D1276" s="201" t="s">
        <v>158</v>
      </c>
      <c r="E1276" s="213" t="s">
        <v>21</v>
      </c>
      <c r="F1276" s="214" t="s">
        <v>2121</v>
      </c>
      <c r="G1276" s="212"/>
      <c r="H1276" s="215">
        <v>66.55</v>
      </c>
      <c r="I1276" s="216"/>
      <c r="J1276" s="212"/>
      <c r="K1276" s="212"/>
      <c r="L1276" s="217"/>
      <c r="M1276" s="218"/>
      <c r="N1276" s="219"/>
      <c r="O1276" s="219"/>
      <c r="P1276" s="219"/>
      <c r="Q1276" s="219"/>
      <c r="R1276" s="219"/>
      <c r="S1276" s="219"/>
      <c r="T1276" s="220"/>
      <c r="AT1276" s="221" t="s">
        <v>158</v>
      </c>
      <c r="AU1276" s="221" t="s">
        <v>82</v>
      </c>
      <c r="AV1276" s="12" t="s">
        <v>82</v>
      </c>
      <c r="AW1276" s="12" t="s">
        <v>34</v>
      </c>
      <c r="AX1276" s="12" t="s">
        <v>70</v>
      </c>
      <c r="AY1276" s="221" t="s">
        <v>149</v>
      </c>
    </row>
    <row r="1277" spans="2:65" s="13" customFormat="1">
      <c r="B1277" s="222"/>
      <c r="C1277" s="223"/>
      <c r="D1277" s="224" t="s">
        <v>158</v>
      </c>
      <c r="E1277" s="225" t="s">
        <v>21</v>
      </c>
      <c r="F1277" s="226" t="s">
        <v>161</v>
      </c>
      <c r="G1277" s="223"/>
      <c r="H1277" s="227">
        <v>66.55</v>
      </c>
      <c r="I1277" s="228"/>
      <c r="J1277" s="223"/>
      <c r="K1277" s="223"/>
      <c r="L1277" s="229"/>
      <c r="M1277" s="230"/>
      <c r="N1277" s="231"/>
      <c r="O1277" s="231"/>
      <c r="P1277" s="231"/>
      <c r="Q1277" s="231"/>
      <c r="R1277" s="231"/>
      <c r="S1277" s="231"/>
      <c r="T1277" s="232"/>
      <c r="AT1277" s="233" t="s">
        <v>158</v>
      </c>
      <c r="AU1277" s="233" t="s">
        <v>82</v>
      </c>
      <c r="AV1277" s="13" t="s">
        <v>156</v>
      </c>
      <c r="AW1277" s="13" t="s">
        <v>34</v>
      </c>
      <c r="AX1277" s="13" t="s">
        <v>75</v>
      </c>
      <c r="AY1277" s="233" t="s">
        <v>149</v>
      </c>
    </row>
    <row r="1278" spans="2:65" s="1" customFormat="1" ht="31.5" customHeight="1">
      <c r="B1278" s="40"/>
      <c r="C1278" s="187" t="s">
        <v>2122</v>
      </c>
      <c r="D1278" s="187" t="s">
        <v>151</v>
      </c>
      <c r="E1278" s="188" t="s">
        <v>2123</v>
      </c>
      <c r="F1278" s="189" t="s">
        <v>2124</v>
      </c>
      <c r="G1278" s="190" t="s">
        <v>253</v>
      </c>
      <c r="H1278" s="191">
        <v>60.5</v>
      </c>
      <c r="I1278" s="192"/>
      <c r="J1278" s="193">
        <f>ROUND(I1278*H1278,2)</f>
        <v>0</v>
      </c>
      <c r="K1278" s="189" t="s">
        <v>155</v>
      </c>
      <c r="L1278" s="60"/>
      <c r="M1278" s="194" t="s">
        <v>21</v>
      </c>
      <c r="N1278" s="195" t="s">
        <v>41</v>
      </c>
      <c r="O1278" s="41"/>
      <c r="P1278" s="196">
        <f>O1278*H1278</f>
        <v>0</v>
      </c>
      <c r="Q1278" s="196">
        <v>0</v>
      </c>
      <c r="R1278" s="196">
        <f>Q1278*H1278</f>
        <v>0</v>
      </c>
      <c r="S1278" s="196">
        <v>0</v>
      </c>
      <c r="T1278" s="197">
        <f>S1278*H1278</f>
        <v>0</v>
      </c>
      <c r="AR1278" s="23" t="s">
        <v>244</v>
      </c>
      <c r="AT1278" s="23" t="s">
        <v>151</v>
      </c>
      <c r="AU1278" s="23" t="s">
        <v>82</v>
      </c>
      <c r="AY1278" s="23" t="s">
        <v>149</v>
      </c>
      <c r="BE1278" s="198">
        <f>IF(N1278="základní",J1278,0)</f>
        <v>0</v>
      </c>
      <c r="BF1278" s="198">
        <f>IF(N1278="snížená",J1278,0)</f>
        <v>0</v>
      </c>
      <c r="BG1278" s="198">
        <f>IF(N1278="zákl. přenesená",J1278,0)</f>
        <v>0</v>
      </c>
      <c r="BH1278" s="198">
        <f>IF(N1278="sníž. přenesená",J1278,0)</f>
        <v>0</v>
      </c>
      <c r="BI1278" s="198">
        <f>IF(N1278="nulová",J1278,0)</f>
        <v>0</v>
      </c>
      <c r="BJ1278" s="23" t="s">
        <v>75</v>
      </c>
      <c r="BK1278" s="198">
        <f>ROUND(I1278*H1278,2)</f>
        <v>0</v>
      </c>
      <c r="BL1278" s="23" t="s">
        <v>244</v>
      </c>
      <c r="BM1278" s="23" t="s">
        <v>2125</v>
      </c>
    </row>
    <row r="1279" spans="2:65" s="11" customFormat="1">
      <c r="B1279" s="199"/>
      <c r="C1279" s="200"/>
      <c r="D1279" s="201" t="s">
        <v>158</v>
      </c>
      <c r="E1279" s="202" t="s">
        <v>21</v>
      </c>
      <c r="F1279" s="203" t="s">
        <v>2039</v>
      </c>
      <c r="G1279" s="200"/>
      <c r="H1279" s="204" t="s">
        <v>21</v>
      </c>
      <c r="I1279" s="205"/>
      <c r="J1279" s="200"/>
      <c r="K1279" s="200"/>
      <c r="L1279" s="206"/>
      <c r="M1279" s="207"/>
      <c r="N1279" s="208"/>
      <c r="O1279" s="208"/>
      <c r="P1279" s="208"/>
      <c r="Q1279" s="208"/>
      <c r="R1279" s="208"/>
      <c r="S1279" s="208"/>
      <c r="T1279" s="209"/>
      <c r="AT1279" s="210" t="s">
        <v>158</v>
      </c>
      <c r="AU1279" s="210" t="s">
        <v>82</v>
      </c>
      <c r="AV1279" s="11" t="s">
        <v>75</v>
      </c>
      <c r="AW1279" s="11" t="s">
        <v>34</v>
      </c>
      <c r="AX1279" s="11" t="s">
        <v>70</v>
      </c>
      <c r="AY1279" s="210" t="s">
        <v>149</v>
      </c>
    </row>
    <row r="1280" spans="2:65" s="12" customFormat="1">
      <c r="B1280" s="211"/>
      <c r="C1280" s="212"/>
      <c r="D1280" s="201" t="s">
        <v>158</v>
      </c>
      <c r="E1280" s="213" t="s">
        <v>21</v>
      </c>
      <c r="F1280" s="214" t="s">
        <v>2126</v>
      </c>
      <c r="G1280" s="212"/>
      <c r="H1280" s="215">
        <v>60.5</v>
      </c>
      <c r="I1280" s="216"/>
      <c r="J1280" s="212"/>
      <c r="K1280" s="212"/>
      <c r="L1280" s="217"/>
      <c r="M1280" s="218"/>
      <c r="N1280" s="219"/>
      <c r="O1280" s="219"/>
      <c r="P1280" s="219"/>
      <c r="Q1280" s="219"/>
      <c r="R1280" s="219"/>
      <c r="S1280" s="219"/>
      <c r="T1280" s="220"/>
      <c r="AT1280" s="221" t="s">
        <v>158</v>
      </c>
      <c r="AU1280" s="221" t="s">
        <v>82</v>
      </c>
      <c r="AV1280" s="12" t="s">
        <v>82</v>
      </c>
      <c r="AW1280" s="12" t="s">
        <v>34</v>
      </c>
      <c r="AX1280" s="12" t="s">
        <v>70</v>
      </c>
      <c r="AY1280" s="221" t="s">
        <v>149</v>
      </c>
    </row>
    <row r="1281" spans="2:65" s="13" customFormat="1">
      <c r="B1281" s="222"/>
      <c r="C1281" s="223"/>
      <c r="D1281" s="224" t="s">
        <v>158</v>
      </c>
      <c r="E1281" s="225" t="s">
        <v>21</v>
      </c>
      <c r="F1281" s="226" t="s">
        <v>161</v>
      </c>
      <c r="G1281" s="223"/>
      <c r="H1281" s="227">
        <v>60.5</v>
      </c>
      <c r="I1281" s="228"/>
      <c r="J1281" s="223"/>
      <c r="K1281" s="223"/>
      <c r="L1281" s="229"/>
      <c r="M1281" s="230"/>
      <c r="N1281" s="231"/>
      <c r="O1281" s="231"/>
      <c r="P1281" s="231"/>
      <c r="Q1281" s="231"/>
      <c r="R1281" s="231"/>
      <c r="S1281" s="231"/>
      <c r="T1281" s="232"/>
      <c r="AT1281" s="233" t="s">
        <v>158</v>
      </c>
      <c r="AU1281" s="233" t="s">
        <v>82</v>
      </c>
      <c r="AV1281" s="13" t="s">
        <v>156</v>
      </c>
      <c r="AW1281" s="13" t="s">
        <v>34</v>
      </c>
      <c r="AX1281" s="13" t="s">
        <v>75</v>
      </c>
      <c r="AY1281" s="233" t="s">
        <v>149</v>
      </c>
    </row>
    <row r="1282" spans="2:65" s="1" customFormat="1" ht="31.5" customHeight="1">
      <c r="B1282" s="40"/>
      <c r="C1282" s="187" t="s">
        <v>2127</v>
      </c>
      <c r="D1282" s="187" t="s">
        <v>151</v>
      </c>
      <c r="E1282" s="188" t="s">
        <v>2128</v>
      </c>
      <c r="F1282" s="189" t="s">
        <v>2129</v>
      </c>
      <c r="G1282" s="190" t="s">
        <v>253</v>
      </c>
      <c r="H1282" s="191">
        <v>60.5</v>
      </c>
      <c r="I1282" s="192"/>
      <c r="J1282" s="193">
        <f>ROUND(I1282*H1282,2)</f>
        <v>0</v>
      </c>
      <c r="K1282" s="189" t="s">
        <v>155</v>
      </c>
      <c r="L1282" s="60"/>
      <c r="M1282" s="194" t="s">
        <v>21</v>
      </c>
      <c r="N1282" s="195" t="s">
        <v>41</v>
      </c>
      <c r="O1282" s="41"/>
      <c r="P1282" s="196">
        <f>O1282*H1282</f>
        <v>0</v>
      </c>
      <c r="Q1282" s="196">
        <v>2.7E-4</v>
      </c>
      <c r="R1282" s="196">
        <f>Q1282*H1282</f>
        <v>1.6334999999999999E-2</v>
      </c>
      <c r="S1282" s="196">
        <v>0</v>
      </c>
      <c r="T1282" s="197">
        <f>S1282*H1282</f>
        <v>0</v>
      </c>
      <c r="AR1282" s="23" t="s">
        <v>244</v>
      </c>
      <c r="AT1282" s="23" t="s">
        <v>151</v>
      </c>
      <c r="AU1282" s="23" t="s">
        <v>82</v>
      </c>
      <c r="AY1282" s="23" t="s">
        <v>149</v>
      </c>
      <c r="BE1282" s="198">
        <f>IF(N1282="základní",J1282,0)</f>
        <v>0</v>
      </c>
      <c r="BF1282" s="198">
        <f>IF(N1282="snížená",J1282,0)</f>
        <v>0</v>
      </c>
      <c r="BG1282" s="198">
        <f>IF(N1282="zákl. přenesená",J1282,0)</f>
        <v>0</v>
      </c>
      <c r="BH1282" s="198">
        <f>IF(N1282="sníž. přenesená",J1282,0)</f>
        <v>0</v>
      </c>
      <c r="BI1282" s="198">
        <f>IF(N1282="nulová",J1282,0)</f>
        <v>0</v>
      </c>
      <c r="BJ1282" s="23" t="s">
        <v>75</v>
      </c>
      <c r="BK1282" s="198">
        <f>ROUND(I1282*H1282,2)</f>
        <v>0</v>
      </c>
      <c r="BL1282" s="23" t="s">
        <v>244</v>
      </c>
      <c r="BM1282" s="23" t="s">
        <v>2130</v>
      </c>
    </row>
    <row r="1283" spans="2:65" s="11" customFormat="1">
      <c r="B1283" s="199"/>
      <c r="C1283" s="200"/>
      <c r="D1283" s="201" t="s">
        <v>158</v>
      </c>
      <c r="E1283" s="202" t="s">
        <v>21</v>
      </c>
      <c r="F1283" s="203" t="s">
        <v>2039</v>
      </c>
      <c r="G1283" s="200"/>
      <c r="H1283" s="204" t="s">
        <v>21</v>
      </c>
      <c r="I1283" s="205"/>
      <c r="J1283" s="200"/>
      <c r="K1283" s="200"/>
      <c r="L1283" s="206"/>
      <c r="M1283" s="207"/>
      <c r="N1283" s="208"/>
      <c r="O1283" s="208"/>
      <c r="P1283" s="208"/>
      <c r="Q1283" s="208"/>
      <c r="R1283" s="208"/>
      <c r="S1283" s="208"/>
      <c r="T1283" s="209"/>
      <c r="AT1283" s="210" t="s">
        <v>158</v>
      </c>
      <c r="AU1283" s="210" t="s">
        <v>82</v>
      </c>
      <c r="AV1283" s="11" t="s">
        <v>75</v>
      </c>
      <c r="AW1283" s="11" t="s">
        <v>34</v>
      </c>
      <c r="AX1283" s="11" t="s">
        <v>70</v>
      </c>
      <c r="AY1283" s="210" t="s">
        <v>149</v>
      </c>
    </row>
    <row r="1284" spans="2:65" s="12" customFormat="1">
      <c r="B1284" s="211"/>
      <c r="C1284" s="212"/>
      <c r="D1284" s="201" t="s">
        <v>158</v>
      </c>
      <c r="E1284" s="213" t="s">
        <v>21</v>
      </c>
      <c r="F1284" s="214" t="s">
        <v>2126</v>
      </c>
      <c r="G1284" s="212"/>
      <c r="H1284" s="215">
        <v>60.5</v>
      </c>
      <c r="I1284" s="216"/>
      <c r="J1284" s="212"/>
      <c r="K1284" s="212"/>
      <c r="L1284" s="217"/>
      <c r="M1284" s="218"/>
      <c r="N1284" s="219"/>
      <c r="O1284" s="219"/>
      <c r="P1284" s="219"/>
      <c r="Q1284" s="219"/>
      <c r="R1284" s="219"/>
      <c r="S1284" s="219"/>
      <c r="T1284" s="220"/>
      <c r="AT1284" s="221" t="s">
        <v>158</v>
      </c>
      <c r="AU1284" s="221" t="s">
        <v>82</v>
      </c>
      <c r="AV1284" s="12" t="s">
        <v>82</v>
      </c>
      <c r="AW1284" s="12" t="s">
        <v>34</v>
      </c>
      <c r="AX1284" s="12" t="s">
        <v>70</v>
      </c>
      <c r="AY1284" s="221" t="s">
        <v>149</v>
      </c>
    </row>
    <row r="1285" spans="2:65" s="13" customFormat="1">
      <c r="B1285" s="222"/>
      <c r="C1285" s="223"/>
      <c r="D1285" s="224" t="s">
        <v>158</v>
      </c>
      <c r="E1285" s="225" t="s">
        <v>21</v>
      </c>
      <c r="F1285" s="226" t="s">
        <v>161</v>
      </c>
      <c r="G1285" s="223"/>
      <c r="H1285" s="227">
        <v>60.5</v>
      </c>
      <c r="I1285" s="228"/>
      <c r="J1285" s="223"/>
      <c r="K1285" s="223"/>
      <c r="L1285" s="229"/>
      <c r="M1285" s="230"/>
      <c r="N1285" s="231"/>
      <c r="O1285" s="231"/>
      <c r="P1285" s="231"/>
      <c r="Q1285" s="231"/>
      <c r="R1285" s="231"/>
      <c r="S1285" s="231"/>
      <c r="T1285" s="232"/>
      <c r="AT1285" s="233" t="s">
        <v>158</v>
      </c>
      <c r="AU1285" s="233" t="s">
        <v>82</v>
      </c>
      <c r="AV1285" s="13" t="s">
        <v>156</v>
      </c>
      <c r="AW1285" s="13" t="s">
        <v>34</v>
      </c>
      <c r="AX1285" s="13" t="s">
        <v>75</v>
      </c>
      <c r="AY1285" s="233" t="s">
        <v>149</v>
      </c>
    </row>
    <row r="1286" spans="2:65" s="1" customFormat="1" ht="22.5" customHeight="1">
      <c r="B1286" s="40"/>
      <c r="C1286" s="187" t="s">
        <v>2131</v>
      </c>
      <c r="D1286" s="187" t="s">
        <v>151</v>
      </c>
      <c r="E1286" s="188" t="s">
        <v>2132</v>
      </c>
      <c r="F1286" s="189" t="s">
        <v>2133</v>
      </c>
      <c r="G1286" s="190" t="s">
        <v>261</v>
      </c>
      <c r="H1286" s="191">
        <v>50</v>
      </c>
      <c r="I1286" s="192"/>
      <c r="J1286" s="193">
        <f>ROUND(I1286*H1286,2)</f>
        <v>0</v>
      </c>
      <c r="K1286" s="189" t="s">
        <v>155</v>
      </c>
      <c r="L1286" s="60"/>
      <c r="M1286" s="194" t="s">
        <v>21</v>
      </c>
      <c r="N1286" s="195" t="s">
        <v>41</v>
      </c>
      <c r="O1286" s="41"/>
      <c r="P1286" s="196">
        <f>O1286*H1286</f>
        <v>0</v>
      </c>
      <c r="Q1286" s="196">
        <v>3.1E-4</v>
      </c>
      <c r="R1286" s="196">
        <f>Q1286*H1286</f>
        <v>1.55E-2</v>
      </c>
      <c r="S1286" s="196">
        <v>0</v>
      </c>
      <c r="T1286" s="197">
        <f>S1286*H1286</f>
        <v>0</v>
      </c>
      <c r="AR1286" s="23" t="s">
        <v>244</v>
      </c>
      <c r="AT1286" s="23" t="s">
        <v>151</v>
      </c>
      <c r="AU1286" s="23" t="s">
        <v>82</v>
      </c>
      <c r="AY1286" s="23" t="s">
        <v>149</v>
      </c>
      <c r="BE1286" s="198">
        <f>IF(N1286="základní",J1286,0)</f>
        <v>0</v>
      </c>
      <c r="BF1286" s="198">
        <f>IF(N1286="snížená",J1286,0)</f>
        <v>0</v>
      </c>
      <c r="BG1286" s="198">
        <f>IF(N1286="zákl. přenesená",J1286,0)</f>
        <v>0</v>
      </c>
      <c r="BH1286" s="198">
        <f>IF(N1286="sníž. přenesená",J1286,0)</f>
        <v>0</v>
      </c>
      <c r="BI1286" s="198">
        <f>IF(N1286="nulová",J1286,0)</f>
        <v>0</v>
      </c>
      <c r="BJ1286" s="23" t="s">
        <v>75</v>
      </c>
      <c r="BK1286" s="198">
        <f>ROUND(I1286*H1286,2)</f>
        <v>0</v>
      </c>
      <c r="BL1286" s="23" t="s">
        <v>244</v>
      </c>
      <c r="BM1286" s="23" t="s">
        <v>2134</v>
      </c>
    </row>
    <row r="1287" spans="2:65" s="1" customFormat="1" ht="22.5" customHeight="1">
      <c r="B1287" s="40"/>
      <c r="C1287" s="187" t="s">
        <v>2135</v>
      </c>
      <c r="D1287" s="187" t="s">
        <v>151</v>
      </c>
      <c r="E1287" s="188" t="s">
        <v>2136</v>
      </c>
      <c r="F1287" s="189" t="s">
        <v>2137</v>
      </c>
      <c r="G1287" s="190" t="s">
        <v>253</v>
      </c>
      <c r="H1287" s="191">
        <v>60.5</v>
      </c>
      <c r="I1287" s="192"/>
      <c r="J1287" s="193">
        <f>ROUND(I1287*H1287,2)</f>
        <v>0</v>
      </c>
      <c r="K1287" s="189" t="s">
        <v>155</v>
      </c>
      <c r="L1287" s="60"/>
      <c r="M1287" s="194" t="s">
        <v>21</v>
      </c>
      <c r="N1287" s="195" t="s">
        <v>41</v>
      </c>
      <c r="O1287" s="41"/>
      <c r="P1287" s="196">
        <f>O1287*H1287</f>
        <v>0</v>
      </c>
      <c r="Q1287" s="196">
        <v>2.9999999999999997E-4</v>
      </c>
      <c r="R1287" s="196">
        <f>Q1287*H1287</f>
        <v>1.8149999999999999E-2</v>
      </c>
      <c r="S1287" s="196">
        <v>0</v>
      </c>
      <c r="T1287" s="197">
        <f>S1287*H1287</f>
        <v>0</v>
      </c>
      <c r="AR1287" s="23" t="s">
        <v>244</v>
      </c>
      <c r="AT1287" s="23" t="s">
        <v>151</v>
      </c>
      <c r="AU1287" s="23" t="s">
        <v>82</v>
      </c>
      <c r="AY1287" s="23" t="s">
        <v>149</v>
      </c>
      <c r="BE1287" s="198">
        <f>IF(N1287="základní",J1287,0)</f>
        <v>0</v>
      </c>
      <c r="BF1287" s="198">
        <f>IF(N1287="snížená",J1287,0)</f>
        <v>0</v>
      </c>
      <c r="BG1287" s="198">
        <f>IF(N1287="zákl. přenesená",J1287,0)</f>
        <v>0</v>
      </c>
      <c r="BH1287" s="198">
        <f>IF(N1287="sníž. přenesená",J1287,0)</f>
        <v>0</v>
      </c>
      <c r="BI1287" s="198">
        <f>IF(N1287="nulová",J1287,0)</f>
        <v>0</v>
      </c>
      <c r="BJ1287" s="23" t="s">
        <v>75</v>
      </c>
      <c r="BK1287" s="198">
        <f>ROUND(I1287*H1287,2)</f>
        <v>0</v>
      </c>
      <c r="BL1287" s="23" t="s">
        <v>244</v>
      </c>
      <c r="BM1287" s="23" t="s">
        <v>2138</v>
      </c>
    </row>
    <row r="1288" spans="2:65" s="11" customFormat="1">
      <c r="B1288" s="199"/>
      <c r="C1288" s="200"/>
      <c r="D1288" s="201" t="s">
        <v>158</v>
      </c>
      <c r="E1288" s="202" t="s">
        <v>21</v>
      </c>
      <c r="F1288" s="203" t="s">
        <v>2039</v>
      </c>
      <c r="G1288" s="200"/>
      <c r="H1288" s="204" t="s">
        <v>21</v>
      </c>
      <c r="I1288" s="205"/>
      <c r="J1288" s="200"/>
      <c r="K1288" s="200"/>
      <c r="L1288" s="206"/>
      <c r="M1288" s="207"/>
      <c r="N1288" s="208"/>
      <c r="O1288" s="208"/>
      <c r="P1288" s="208"/>
      <c r="Q1288" s="208"/>
      <c r="R1288" s="208"/>
      <c r="S1288" s="208"/>
      <c r="T1288" s="209"/>
      <c r="AT1288" s="210" t="s">
        <v>158</v>
      </c>
      <c r="AU1288" s="210" t="s">
        <v>82</v>
      </c>
      <c r="AV1288" s="11" t="s">
        <v>75</v>
      </c>
      <c r="AW1288" s="11" t="s">
        <v>34</v>
      </c>
      <c r="AX1288" s="11" t="s">
        <v>70</v>
      </c>
      <c r="AY1288" s="210" t="s">
        <v>149</v>
      </c>
    </row>
    <row r="1289" spans="2:65" s="12" customFormat="1">
      <c r="B1289" s="211"/>
      <c r="C1289" s="212"/>
      <c r="D1289" s="201" t="s">
        <v>158</v>
      </c>
      <c r="E1289" s="213" t="s">
        <v>21</v>
      </c>
      <c r="F1289" s="214" t="s">
        <v>2126</v>
      </c>
      <c r="G1289" s="212"/>
      <c r="H1289" s="215">
        <v>60.5</v>
      </c>
      <c r="I1289" s="216"/>
      <c r="J1289" s="212"/>
      <c r="K1289" s="212"/>
      <c r="L1289" s="217"/>
      <c r="M1289" s="218"/>
      <c r="N1289" s="219"/>
      <c r="O1289" s="219"/>
      <c r="P1289" s="219"/>
      <c r="Q1289" s="219"/>
      <c r="R1289" s="219"/>
      <c r="S1289" s="219"/>
      <c r="T1289" s="220"/>
      <c r="AT1289" s="221" t="s">
        <v>158</v>
      </c>
      <c r="AU1289" s="221" t="s">
        <v>82</v>
      </c>
      <c r="AV1289" s="12" t="s">
        <v>82</v>
      </c>
      <c r="AW1289" s="12" t="s">
        <v>34</v>
      </c>
      <c r="AX1289" s="12" t="s">
        <v>70</v>
      </c>
      <c r="AY1289" s="221" t="s">
        <v>149</v>
      </c>
    </row>
    <row r="1290" spans="2:65" s="13" customFormat="1">
      <c r="B1290" s="222"/>
      <c r="C1290" s="223"/>
      <c r="D1290" s="224" t="s">
        <v>158</v>
      </c>
      <c r="E1290" s="225" t="s">
        <v>21</v>
      </c>
      <c r="F1290" s="226" t="s">
        <v>161</v>
      </c>
      <c r="G1290" s="223"/>
      <c r="H1290" s="227">
        <v>60.5</v>
      </c>
      <c r="I1290" s="228"/>
      <c r="J1290" s="223"/>
      <c r="K1290" s="223"/>
      <c r="L1290" s="229"/>
      <c r="M1290" s="230"/>
      <c r="N1290" s="231"/>
      <c r="O1290" s="231"/>
      <c r="P1290" s="231"/>
      <c r="Q1290" s="231"/>
      <c r="R1290" s="231"/>
      <c r="S1290" s="231"/>
      <c r="T1290" s="232"/>
      <c r="AT1290" s="233" t="s">
        <v>158</v>
      </c>
      <c r="AU1290" s="233" t="s">
        <v>82</v>
      </c>
      <c r="AV1290" s="13" t="s">
        <v>156</v>
      </c>
      <c r="AW1290" s="13" t="s">
        <v>34</v>
      </c>
      <c r="AX1290" s="13" t="s">
        <v>75</v>
      </c>
      <c r="AY1290" s="233" t="s">
        <v>149</v>
      </c>
    </row>
    <row r="1291" spans="2:65" s="1" customFormat="1" ht="22.5" customHeight="1">
      <c r="B1291" s="40"/>
      <c r="C1291" s="187" t="s">
        <v>2139</v>
      </c>
      <c r="D1291" s="187" t="s">
        <v>151</v>
      </c>
      <c r="E1291" s="188" t="s">
        <v>2140</v>
      </c>
      <c r="F1291" s="189" t="s">
        <v>2141</v>
      </c>
      <c r="G1291" s="190" t="s">
        <v>261</v>
      </c>
      <c r="H1291" s="191">
        <v>100</v>
      </c>
      <c r="I1291" s="192"/>
      <c r="J1291" s="193">
        <f>ROUND(I1291*H1291,2)</f>
        <v>0</v>
      </c>
      <c r="K1291" s="189" t="s">
        <v>155</v>
      </c>
      <c r="L1291" s="60"/>
      <c r="M1291" s="194" t="s">
        <v>21</v>
      </c>
      <c r="N1291" s="195" t="s">
        <v>41</v>
      </c>
      <c r="O1291" s="41"/>
      <c r="P1291" s="196">
        <f>O1291*H1291</f>
        <v>0</v>
      </c>
      <c r="Q1291" s="196">
        <v>3.0000000000000001E-5</v>
      </c>
      <c r="R1291" s="196">
        <f>Q1291*H1291</f>
        <v>3.0000000000000001E-3</v>
      </c>
      <c r="S1291" s="196">
        <v>0</v>
      </c>
      <c r="T1291" s="197">
        <f>S1291*H1291</f>
        <v>0</v>
      </c>
      <c r="AR1291" s="23" t="s">
        <v>244</v>
      </c>
      <c r="AT1291" s="23" t="s">
        <v>151</v>
      </c>
      <c r="AU1291" s="23" t="s">
        <v>82</v>
      </c>
      <c r="AY1291" s="23" t="s">
        <v>149</v>
      </c>
      <c r="BE1291" s="198">
        <f>IF(N1291="základní",J1291,0)</f>
        <v>0</v>
      </c>
      <c r="BF1291" s="198">
        <f>IF(N1291="snížená",J1291,0)</f>
        <v>0</v>
      </c>
      <c r="BG1291" s="198">
        <f>IF(N1291="zákl. přenesená",J1291,0)</f>
        <v>0</v>
      </c>
      <c r="BH1291" s="198">
        <f>IF(N1291="sníž. přenesená",J1291,0)</f>
        <v>0</v>
      </c>
      <c r="BI1291" s="198">
        <f>IF(N1291="nulová",J1291,0)</f>
        <v>0</v>
      </c>
      <c r="BJ1291" s="23" t="s">
        <v>75</v>
      </c>
      <c r="BK1291" s="198">
        <f>ROUND(I1291*H1291,2)</f>
        <v>0</v>
      </c>
      <c r="BL1291" s="23" t="s">
        <v>244</v>
      </c>
      <c r="BM1291" s="23" t="s">
        <v>2142</v>
      </c>
    </row>
    <row r="1292" spans="2:65" s="1" customFormat="1" ht="31.5" customHeight="1">
      <c r="B1292" s="40"/>
      <c r="C1292" s="187" t="s">
        <v>2143</v>
      </c>
      <c r="D1292" s="187" t="s">
        <v>151</v>
      </c>
      <c r="E1292" s="188" t="s">
        <v>2144</v>
      </c>
      <c r="F1292" s="189" t="s">
        <v>2145</v>
      </c>
      <c r="G1292" s="190" t="s">
        <v>253</v>
      </c>
      <c r="H1292" s="191">
        <v>42.183</v>
      </c>
      <c r="I1292" s="192"/>
      <c r="J1292" s="193">
        <f>ROUND(I1292*H1292,2)</f>
        <v>0</v>
      </c>
      <c r="K1292" s="189" t="s">
        <v>155</v>
      </c>
      <c r="L1292" s="60"/>
      <c r="M1292" s="194" t="s">
        <v>21</v>
      </c>
      <c r="N1292" s="195" t="s">
        <v>41</v>
      </c>
      <c r="O1292" s="41"/>
      <c r="P1292" s="196">
        <f>O1292*H1292</f>
        <v>0</v>
      </c>
      <c r="Q1292" s="196">
        <v>3.1040000000000002E-2</v>
      </c>
      <c r="R1292" s="196">
        <f>Q1292*H1292</f>
        <v>1.3093603200000001</v>
      </c>
      <c r="S1292" s="196">
        <v>0</v>
      </c>
      <c r="T1292" s="197">
        <f>S1292*H1292</f>
        <v>0</v>
      </c>
      <c r="AR1292" s="23" t="s">
        <v>244</v>
      </c>
      <c r="AT1292" s="23" t="s">
        <v>151</v>
      </c>
      <c r="AU1292" s="23" t="s">
        <v>82</v>
      </c>
      <c r="AY1292" s="23" t="s">
        <v>149</v>
      </c>
      <c r="BE1292" s="198">
        <f>IF(N1292="základní",J1292,0)</f>
        <v>0</v>
      </c>
      <c r="BF1292" s="198">
        <f>IF(N1292="snížená",J1292,0)</f>
        <v>0</v>
      </c>
      <c r="BG1292" s="198">
        <f>IF(N1292="zákl. přenesená",J1292,0)</f>
        <v>0</v>
      </c>
      <c r="BH1292" s="198">
        <f>IF(N1292="sníž. přenesená",J1292,0)</f>
        <v>0</v>
      </c>
      <c r="BI1292" s="198">
        <f>IF(N1292="nulová",J1292,0)</f>
        <v>0</v>
      </c>
      <c r="BJ1292" s="23" t="s">
        <v>75</v>
      </c>
      <c r="BK1292" s="198">
        <f>ROUND(I1292*H1292,2)</f>
        <v>0</v>
      </c>
      <c r="BL1292" s="23" t="s">
        <v>244</v>
      </c>
      <c r="BM1292" s="23" t="s">
        <v>2146</v>
      </c>
    </row>
    <row r="1293" spans="2:65" s="11" customFormat="1">
      <c r="B1293" s="199"/>
      <c r="C1293" s="200"/>
      <c r="D1293" s="201" t="s">
        <v>158</v>
      </c>
      <c r="E1293" s="202" t="s">
        <v>21</v>
      </c>
      <c r="F1293" s="203" t="s">
        <v>2147</v>
      </c>
      <c r="G1293" s="200"/>
      <c r="H1293" s="204" t="s">
        <v>21</v>
      </c>
      <c r="I1293" s="205"/>
      <c r="J1293" s="200"/>
      <c r="K1293" s="200"/>
      <c r="L1293" s="206"/>
      <c r="M1293" s="207"/>
      <c r="N1293" s="208"/>
      <c r="O1293" s="208"/>
      <c r="P1293" s="208"/>
      <c r="Q1293" s="208"/>
      <c r="R1293" s="208"/>
      <c r="S1293" s="208"/>
      <c r="T1293" s="209"/>
      <c r="AT1293" s="210" t="s">
        <v>158</v>
      </c>
      <c r="AU1293" s="210" t="s">
        <v>82</v>
      </c>
      <c r="AV1293" s="11" t="s">
        <v>75</v>
      </c>
      <c r="AW1293" s="11" t="s">
        <v>34</v>
      </c>
      <c r="AX1293" s="11" t="s">
        <v>70</v>
      </c>
      <c r="AY1293" s="210" t="s">
        <v>149</v>
      </c>
    </row>
    <row r="1294" spans="2:65" s="12" customFormat="1" ht="27">
      <c r="B1294" s="211"/>
      <c r="C1294" s="212"/>
      <c r="D1294" s="201" t="s">
        <v>158</v>
      </c>
      <c r="E1294" s="213" t="s">
        <v>21</v>
      </c>
      <c r="F1294" s="214" t="s">
        <v>2148</v>
      </c>
      <c r="G1294" s="212"/>
      <c r="H1294" s="215">
        <v>42.183</v>
      </c>
      <c r="I1294" s="216"/>
      <c r="J1294" s="212"/>
      <c r="K1294" s="212"/>
      <c r="L1294" s="217"/>
      <c r="M1294" s="218"/>
      <c r="N1294" s="219"/>
      <c r="O1294" s="219"/>
      <c r="P1294" s="219"/>
      <c r="Q1294" s="219"/>
      <c r="R1294" s="219"/>
      <c r="S1294" s="219"/>
      <c r="T1294" s="220"/>
      <c r="AT1294" s="221" t="s">
        <v>158</v>
      </c>
      <c r="AU1294" s="221" t="s">
        <v>82</v>
      </c>
      <c r="AV1294" s="12" t="s">
        <v>82</v>
      </c>
      <c r="AW1294" s="12" t="s">
        <v>34</v>
      </c>
      <c r="AX1294" s="12" t="s">
        <v>70</v>
      </c>
      <c r="AY1294" s="221" t="s">
        <v>149</v>
      </c>
    </row>
    <row r="1295" spans="2:65" s="13" customFormat="1">
      <c r="B1295" s="222"/>
      <c r="C1295" s="223"/>
      <c r="D1295" s="224" t="s">
        <v>158</v>
      </c>
      <c r="E1295" s="225" t="s">
        <v>21</v>
      </c>
      <c r="F1295" s="226" t="s">
        <v>161</v>
      </c>
      <c r="G1295" s="223"/>
      <c r="H1295" s="227">
        <v>42.183</v>
      </c>
      <c r="I1295" s="228"/>
      <c r="J1295" s="223"/>
      <c r="K1295" s="223"/>
      <c r="L1295" s="229"/>
      <c r="M1295" s="230"/>
      <c r="N1295" s="231"/>
      <c r="O1295" s="231"/>
      <c r="P1295" s="231"/>
      <c r="Q1295" s="231"/>
      <c r="R1295" s="231"/>
      <c r="S1295" s="231"/>
      <c r="T1295" s="232"/>
      <c r="AT1295" s="233" t="s">
        <v>158</v>
      </c>
      <c r="AU1295" s="233" t="s">
        <v>82</v>
      </c>
      <c r="AV1295" s="13" t="s">
        <v>156</v>
      </c>
      <c r="AW1295" s="13" t="s">
        <v>34</v>
      </c>
      <c r="AX1295" s="13" t="s">
        <v>75</v>
      </c>
      <c r="AY1295" s="233" t="s">
        <v>149</v>
      </c>
    </row>
    <row r="1296" spans="2:65" s="1" customFormat="1" ht="22.5" customHeight="1">
      <c r="B1296" s="40"/>
      <c r="C1296" s="237" t="s">
        <v>2149</v>
      </c>
      <c r="D1296" s="237" t="s">
        <v>245</v>
      </c>
      <c r="E1296" s="238" t="s">
        <v>2150</v>
      </c>
      <c r="F1296" s="239" t="s">
        <v>2151</v>
      </c>
      <c r="G1296" s="240" t="s">
        <v>253</v>
      </c>
      <c r="H1296" s="241">
        <v>46.401000000000003</v>
      </c>
      <c r="I1296" s="242"/>
      <c r="J1296" s="243">
        <f>ROUND(I1296*H1296,2)</f>
        <v>0</v>
      </c>
      <c r="K1296" s="239" t="s">
        <v>21</v>
      </c>
      <c r="L1296" s="244"/>
      <c r="M1296" s="245" t="s">
        <v>21</v>
      </c>
      <c r="N1296" s="246" t="s">
        <v>41</v>
      </c>
      <c r="O1296" s="41"/>
      <c r="P1296" s="196">
        <f>O1296*H1296</f>
        <v>0</v>
      </c>
      <c r="Q1296" s="196">
        <v>0</v>
      </c>
      <c r="R1296" s="196">
        <f>Q1296*H1296</f>
        <v>0</v>
      </c>
      <c r="S1296" s="196">
        <v>0</v>
      </c>
      <c r="T1296" s="197">
        <f>S1296*H1296</f>
        <v>0</v>
      </c>
      <c r="AR1296" s="23" t="s">
        <v>361</v>
      </c>
      <c r="AT1296" s="23" t="s">
        <v>245</v>
      </c>
      <c r="AU1296" s="23" t="s">
        <v>82</v>
      </c>
      <c r="AY1296" s="23" t="s">
        <v>149</v>
      </c>
      <c r="BE1296" s="198">
        <f>IF(N1296="základní",J1296,0)</f>
        <v>0</v>
      </c>
      <c r="BF1296" s="198">
        <f>IF(N1296="snížená",J1296,0)</f>
        <v>0</v>
      </c>
      <c r="BG1296" s="198">
        <f>IF(N1296="zákl. přenesená",J1296,0)</f>
        <v>0</v>
      </c>
      <c r="BH1296" s="198">
        <f>IF(N1296="sníž. přenesená",J1296,0)</f>
        <v>0</v>
      </c>
      <c r="BI1296" s="198">
        <f>IF(N1296="nulová",J1296,0)</f>
        <v>0</v>
      </c>
      <c r="BJ1296" s="23" t="s">
        <v>75</v>
      </c>
      <c r="BK1296" s="198">
        <f>ROUND(I1296*H1296,2)</f>
        <v>0</v>
      </c>
      <c r="BL1296" s="23" t="s">
        <v>244</v>
      </c>
      <c r="BM1296" s="23" t="s">
        <v>2152</v>
      </c>
    </row>
    <row r="1297" spans="2:65" s="11" customFormat="1">
      <c r="B1297" s="199"/>
      <c r="C1297" s="200"/>
      <c r="D1297" s="201" t="s">
        <v>158</v>
      </c>
      <c r="E1297" s="202" t="s">
        <v>21</v>
      </c>
      <c r="F1297" s="203" t="s">
        <v>406</v>
      </c>
      <c r="G1297" s="200"/>
      <c r="H1297" s="204" t="s">
        <v>21</v>
      </c>
      <c r="I1297" s="205"/>
      <c r="J1297" s="200"/>
      <c r="K1297" s="200"/>
      <c r="L1297" s="206"/>
      <c r="M1297" s="207"/>
      <c r="N1297" s="208"/>
      <c r="O1297" s="208"/>
      <c r="P1297" s="208"/>
      <c r="Q1297" s="208"/>
      <c r="R1297" s="208"/>
      <c r="S1297" s="208"/>
      <c r="T1297" s="209"/>
      <c r="AT1297" s="210" t="s">
        <v>158</v>
      </c>
      <c r="AU1297" s="210" t="s">
        <v>82</v>
      </c>
      <c r="AV1297" s="11" t="s">
        <v>75</v>
      </c>
      <c r="AW1297" s="11" t="s">
        <v>34</v>
      </c>
      <c r="AX1297" s="11" t="s">
        <v>70</v>
      </c>
      <c r="AY1297" s="210" t="s">
        <v>149</v>
      </c>
    </row>
    <row r="1298" spans="2:65" s="12" customFormat="1">
      <c r="B1298" s="211"/>
      <c r="C1298" s="212"/>
      <c r="D1298" s="201" t="s">
        <v>158</v>
      </c>
      <c r="E1298" s="213" t="s">
        <v>21</v>
      </c>
      <c r="F1298" s="214" t="s">
        <v>2153</v>
      </c>
      <c r="G1298" s="212"/>
      <c r="H1298" s="215">
        <v>46.401000000000003</v>
      </c>
      <c r="I1298" s="216"/>
      <c r="J1298" s="212"/>
      <c r="K1298" s="212"/>
      <c r="L1298" s="217"/>
      <c r="M1298" s="218"/>
      <c r="N1298" s="219"/>
      <c r="O1298" s="219"/>
      <c r="P1298" s="219"/>
      <c r="Q1298" s="219"/>
      <c r="R1298" s="219"/>
      <c r="S1298" s="219"/>
      <c r="T1298" s="220"/>
      <c r="AT1298" s="221" t="s">
        <v>158</v>
      </c>
      <c r="AU1298" s="221" t="s">
        <v>82</v>
      </c>
      <c r="AV1298" s="12" t="s">
        <v>82</v>
      </c>
      <c r="AW1298" s="12" t="s">
        <v>34</v>
      </c>
      <c r="AX1298" s="12" t="s">
        <v>70</v>
      </c>
      <c r="AY1298" s="221" t="s">
        <v>149</v>
      </c>
    </row>
    <row r="1299" spans="2:65" s="13" customFormat="1">
      <c r="B1299" s="222"/>
      <c r="C1299" s="223"/>
      <c r="D1299" s="224" t="s">
        <v>158</v>
      </c>
      <c r="E1299" s="225" t="s">
        <v>21</v>
      </c>
      <c r="F1299" s="226" t="s">
        <v>161</v>
      </c>
      <c r="G1299" s="223"/>
      <c r="H1299" s="227">
        <v>46.401000000000003</v>
      </c>
      <c r="I1299" s="228"/>
      <c r="J1299" s="223"/>
      <c r="K1299" s="223"/>
      <c r="L1299" s="229"/>
      <c r="M1299" s="230"/>
      <c r="N1299" s="231"/>
      <c r="O1299" s="231"/>
      <c r="P1299" s="231"/>
      <c r="Q1299" s="231"/>
      <c r="R1299" s="231"/>
      <c r="S1299" s="231"/>
      <c r="T1299" s="232"/>
      <c r="AT1299" s="233" t="s">
        <v>158</v>
      </c>
      <c r="AU1299" s="233" t="s">
        <v>82</v>
      </c>
      <c r="AV1299" s="13" t="s">
        <v>156</v>
      </c>
      <c r="AW1299" s="13" t="s">
        <v>34</v>
      </c>
      <c r="AX1299" s="13" t="s">
        <v>75</v>
      </c>
      <c r="AY1299" s="233" t="s">
        <v>149</v>
      </c>
    </row>
    <row r="1300" spans="2:65" s="1" customFormat="1" ht="31.5" customHeight="1">
      <c r="B1300" s="40"/>
      <c r="C1300" s="187" t="s">
        <v>2154</v>
      </c>
      <c r="D1300" s="187" t="s">
        <v>151</v>
      </c>
      <c r="E1300" s="188" t="s">
        <v>2155</v>
      </c>
      <c r="F1300" s="189" t="s">
        <v>2156</v>
      </c>
      <c r="G1300" s="190" t="s">
        <v>253</v>
      </c>
      <c r="H1300" s="191">
        <v>42.183</v>
      </c>
      <c r="I1300" s="192"/>
      <c r="J1300" s="193">
        <f>ROUND(I1300*H1300,2)</f>
        <v>0</v>
      </c>
      <c r="K1300" s="189" t="s">
        <v>155</v>
      </c>
      <c r="L1300" s="60"/>
      <c r="M1300" s="194" t="s">
        <v>21</v>
      </c>
      <c r="N1300" s="195" t="s">
        <v>41</v>
      </c>
      <c r="O1300" s="41"/>
      <c r="P1300" s="196">
        <f>O1300*H1300</f>
        <v>0</v>
      </c>
      <c r="Q1300" s="196">
        <v>0</v>
      </c>
      <c r="R1300" s="196">
        <f>Q1300*H1300</f>
        <v>0</v>
      </c>
      <c r="S1300" s="196">
        <v>0</v>
      </c>
      <c r="T1300" s="197">
        <f>S1300*H1300</f>
        <v>0</v>
      </c>
      <c r="AR1300" s="23" t="s">
        <v>244</v>
      </c>
      <c r="AT1300" s="23" t="s">
        <v>151</v>
      </c>
      <c r="AU1300" s="23" t="s">
        <v>82</v>
      </c>
      <c r="AY1300" s="23" t="s">
        <v>149</v>
      </c>
      <c r="BE1300" s="198">
        <f>IF(N1300="základní",J1300,0)</f>
        <v>0</v>
      </c>
      <c r="BF1300" s="198">
        <f>IF(N1300="snížená",J1300,0)</f>
        <v>0</v>
      </c>
      <c r="BG1300" s="198">
        <f>IF(N1300="zákl. přenesená",J1300,0)</f>
        <v>0</v>
      </c>
      <c r="BH1300" s="198">
        <f>IF(N1300="sníž. přenesená",J1300,0)</f>
        <v>0</v>
      </c>
      <c r="BI1300" s="198">
        <f>IF(N1300="nulová",J1300,0)</f>
        <v>0</v>
      </c>
      <c r="BJ1300" s="23" t="s">
        <v>75</v>
      </c>
      <c r="BK1300" s="198">
        <f>ROUND(I1300*H1300,2)</f>
        <v>0</v>
      </c>
      <c r="BL1300" s="23" t="s">
        <v>244</v>
      </c>
      <c r="BM1300" s="23" t="s">
        <v>2157</v>
      </c>
    </row>
    <row r="1301" spans="2:65" s="11" customFormat="1">
      <c r="B1301" s="199"/>
      <c r="C1301" s="200"/>
      <c r="D1301" s="201" t="s">
        <v>158</v>
      </c>
      <c r="E1301" s="202" t="s">
        <v>21</v>
      </c>
      <c r="F1301" s="203" t="s">
        <v>2039</v>
      </c>
      <c r="G1301" s="200"/>
      <c r="H1301" s="204" t="s">
        <v>21</v>
      </c>
      <c r="I1301" s="205"/>
      <c r="J1301" s="200"/>
      <c r="K1301" s="200"/>
      <c r="L1301" s="206"/>
      <c r="M1301" s="207"/>
      <c r="N1301" s="208"/>
      <c r="O1301" s="208"/>
      <c r="P1301" s="208"/>
      <c r="Q1301" s="208"/>
      <c r="R1301" s="208"/>
      <c r="S1301" s="208"/>
      <c r="T1301" s="209"/>
      <c r="AT1301" s="210" t="s">
        <v>158</v>
      </c>
      <c r="AU1301" s="210" t="s">
        <v>82</v>
      </c>
      <c r="AV1301" s="11" t="s">
        <v>75</v>
      </c>
      <c r="AW1301" s="11" t="s">
        <v>34</v>
      </c>
      <c r="AX1301" s="11" t="s">
        <v>70</v>
      </c>
      <c r="AY1301" s="210" t="s">
        <v>149</v>
      </c>
    </row>
    <row r="1302" spans="2:65" s="12" customFormat="1">
      <c r="B1302" s="211"/>
      <c r="C1302" s="212"/>
      <c r="D1302" s="201" t="s">
        <v>158</v>
      </c>
      <c r="E1302" s="213" t="s">
        <v>21</v>
      </c>
      <c r="F1302" s="214" t="s">
        <v>2158</v>
      </c>
      <c r="G1302" s="212"/>
      <c r="H1302" s="215">
        <v>42.183</v>
      </c>
      <c r="I1302" s="216"/>
      <c r="J1302" s="212"/>
      <c r="K1302" s="212"/>
      <c r="L1302" s="217"/>
      <c r="M1302" s="218"/>
      <c r="N1302" s="219"/>
      <c r="O1302" s="219"/>
      <c r="P1302" s="219"/>
      <c r="Q1302" s="219"/>
      <c r="R1302" s="219"/>
      <c r="S1302" s="219"/>
      <c r="T1302" s="220"/>
      <c r="AT1302" s="221" t="s">
        <v>158</v>
      </c>
      <c r="AU1302" s="221" t="s">
        <v>82</v>
      </c>
      <c r="AV1302" s="12" t="s">
        <v>82</v>
      </c>
      <c r="AW1302" s="12" t="s">
        <v>34</v>
      </c>
      <c r="AX1302" s="12" t="s">
        <v>70</v>
      </c>
      <c r="AY1302" s="221" t="s">
        <v>149</v>
      </c>
    </row>
    <row r="1303" spans="2:65" s="13" customFormat="1">
      <c r="B1303" s="222"/>
      <c r="C1303" s="223"/>
      <c r="D1303" s="224" t="s">
        <v>158</v>
      </c>
      <c r="E1303" s="225" t="s">
        <v>21</v>
      </c>
      <c r="F1303" s="226" t="s">
        <v>161</v>
      </c>
      <c r="G1303" s="223"/>
      <c r="H1303" s="227">
        <v>42.183</v>
      </c>
      <c r="I1303" s="228"/>
      <c r="J1303" s="223"/>
      <c r="K1303" s="223"/>
      <c r="L1303" s="229"/>
      <c r="M1303" s="230"/>
      <c r="N1303" s="231"/>
      <c r="O1303" s="231"/>
      <c r="P1303" s="231"/>
      <c r="Q1303" s="231"/>
      <c r="R1303" s="231"/>
      <c r="S1303" s="231"/>
      <c r="T1303" s="232"/>
      <c r="AT1303" s="233" t="s">
        <v>158</v>
      </c>
      <c r="AU1303" s="233" t="s">
        <v>82</v>
      </c>
      <c r="AV1303" s="13" t="s">
        <v>156</v>
      </c>
      <c r="AW1303" s="13" t="s">
        <v>34</v>
      </c>
      <c r="AX1303" s="13" t="s">
        <v>75</v>
      </c>
      <c r="AY1303" s="233" t="s">
        <v>149</v>
      </c>
    </row>
    <row r="1304" spans="2:65" s="1" customFormat="1" ht="31.5" customHeight="1">
      <c r="B1304" s="40"/>
      <c r="C1304" s="187" t="s">
        <v>2159</v>
      </c>
      <c r="D1304" s="187" t="s">
        <v>151</v>
      </c>
      <c r="E1304" s="188" t="s">
        <v>2160</v>
      </c>
      <c r="F1304" s="189" t="s">
        <v>2161</v>
      </c>
      <c r="G1304" s="190" t="s">
        <v>253</v>
      </c>
      <c r="H1304" s="191">
        <v>42.183</v>
      </c>
      <c r="I1304" s="192"/>
      <c r="J1304" s="193">
        <f>ROUND(I1304*H1304,2)</f>
        <v>0</v>
      </c>
      <c r="K1304" s="189" t="s">
        <v>155</v>
      </c>
      <c r="L1304" s="60"/>
      <c r="M1304" s="194" t="s">
        <v>21</v>
      </c>
      <c r="N1304" s="195" t="s">
        <v>41</v>
      </c>
      <c r="O1304" s="41"/>
      <c r="P1304" s="196">
        <f>O1304*H1304</f>
        <v>0</v>
      </c>
      <c r="Q1304" s="196">
        <v>0</v>
      </c>
      <c r="R1304" s="196">
        <f>Q1304*H1304</f>
        <v>0</v>
      </c>
      <c r="S1304" s="196">
        <v>0</v>
      </c>
      <c r="T1304" s="197">
        <f>S1304*H1304</f>
        <v>0</v>
      </c>
      <c r="AR1304" s="23" t="s">
        <v>244</v>
      </c>
      <c r="AT1304" s="23" t="s">
        <v>151</v>
      </c>
      <c r="AU1304" s="23" t="s">
        <v>82</v>
      </c>
      <c r="AY1304" s="23" t="s">
        <v>149</v>
      </c>
      <c r="BE1304" s="198">
        <f>IF(N1304="základní",J1304,0)</f>
        <v>0</v>
      </c>
      <c r="BF1304" s="198">
        <f>IF(N1304="snížená",J1304,0)</f>
        <v>0</v>
      </c>
      <c r="BG1304" s="198">
        <f>IF(N1304="zákl. přenesená",J1304,0)</f>
        <v>0</v>
      </c>
      <c r="BH1304" s="198">
        <f>IF(N1304="sníž. přenesená",J1304,0)</f>
        <v>0</v>
      </c>
      <c r="BI1304" s="198">
        <f>IF(N1304="nulová",J1304,0)</f>
        <v>0</v>
      </c>
      <c r="BJ1304" s="23" t="s">
        <v>75</v>
      </c>
      <c r="BK1304" s="198">
        <f>ROUND(I1304*H1304,2)</f>
        <v>0</v>
      </c>
      <c r="BL1304" s="23" t="s">
        <v>244</v>
      </c>
      <c r="BM1304" s="23" t="s">
        <v>2162</v>
      </c>
    </row>
    <row r="1305" spans="2:65" s="11" customFormat="1">
      <c r="B1305" s="199"/>
      <c r="C1305" s="200"/>
      <c r="D1305" s="201" t="s">
        <v>158</v>
      </c>
      <c r="E1305" s="202" t="s">
        <v>21</v>
      </c>
      <c r="F1305" s="203" t="s">
        <v>2039</v>
      </c>
      <c r="G1305" s="200"/>
      <c r="H1305" s="204" t="s">
        <v>21</v>
      </c>
      <c r="I1305" s="205"/>
      <c r="J1305" s="200"/>
      <c r="K1305" s="200"/>
      <c r="L1305" s="206"/>
      <c r="M1305" s="207"/>
      <c r="N1305" s="208"/>
      <c r="O1305" s="208"/>
      <c r="P1305" s="208"/>
      <c r="Q1305" s="208"/>
      <c r="R1305" s="208"/>
      <c r="S1305" s="208"/>
      <c r="T1305" s="209"/>
      <c r="AT1305" s="210" t="s">
        <v>158</v>
      </c>
      <c r="AU1305" s="210" t="s">
        <v>82</v>
      </c>
      <c r="AV1305" s="11" t="s">
        <v>75</v>
      </c>
      <c r="AW1305" s="11" t="s">
        <v>34</v>
      </c>
      <c r="AX1305" s="11" t="s">
        <v>70</v>
      </c>
      <c r="AY1305" s="210" t="s">
        <v>149</v>
      </c>
    </row>
    <row r="1306" spans="2:65" s="12" customFormat="1">
      <c r="B1306" s="211"/>
      <c r="C1306" s="212"/>
      <c r="D1306" s="201" t="s">
        <v>158</v>
      </c>
      <c r="E1306" s="213" t="s">
        <v>21</v>
      </c>
      <c r="F1306" s="214" t="s">
        <v>2158</v>
      </c>
      <c r="G1306" s="212"/>
      <c r="H1306" s="215">
        <v>42.183</v>
      </c>
      <c r="I1306" s="216"/>
      <c r="J1306" s="212"/>
      <c r="K1306" s="212"/>
      <c r="L1306" s="217"/>
      <c r="M1306" s="218"/>
      <c r="N1306" s="219"/>
      <c r="O1306" s="219"/>
      <c r="P1306" s="219"/>
      <c r="Q1306" s="219"/>
      <c r="R1306" s="219"/>
      <c r="S1306" s="219"/>
      <c r="T1306" s="220"/>
      <c r="AT1306" s="221" t="s">
        <v>158</v>
      </c>
      <c r="AU1306" s="221" t="s">
        <v>82</v>
      </c>
      <c r="AV1306" s="12" t="s">
        <v>82</v>
      </c>
      <c r="AW1306" s="12" t="s">
        <v>34</v>
      </c>
      <c r="AX1306" s="12" t="s">
        <v>70</v>
      </c>
      <c r="AY1306" s="221" t="s">
        <v>149</v>
      </c>
    </row>
    <row r="1307" spans="2:65" s="13" customFormat="1">
      <c r="B1307" s="222"/>
      <c r="C1307" s="223"/>
      <c r="D1307" s="224" t="s">
        <v>158</v>
      </c>
      <c r="E1307" s="225" t="s">
        <v>21</v>
      </c>
      <c r="F1307" s="226" t="s">
        <v>161</v>
      </c>
      <c r="G1307" s="223"/>
      <c r="H1307" s="227">
        <v>42.183</v>
      </c>
      <c r="I1307" s="228"/>
      <c r="J1307" s="223"/>
      <c r="K1307" s="223"/>
      <c r="L1307" s="229"/>
      <c r="M1307" s="230"/>
      <c r="N1307" s="231"/>
      <c r="O1307" s="231"/>
      <c r="P1307" s="231"/>
      <c r="Q1307" s="231"/>
      <c r="R1307" s="231"/>
      <c r="S1307" s="231"/>
      <c r="T1307" s="232"/>
      <c r="AT1307" s="233" t="s">
        <v>158</v>
      </c>
      <c r="AU1307" s="233" t="s">
        <v>82</v>
      </c>
      <c r="AV1307" s="13" t="s">
        <v>156</v>
      </c>
      <c r="AW1307" s="13" t="s">
        <v>34</v>
      </c>
      <c r="AX1307" s="13" t="s">
        <v>75</v>
      </c>
      <c r="AY1307" s="233" t="s">
        <v>149</v>
      </c>
    </row>
    <row r="1308" spans="2:65" s="1" customFormat="1" ht="31.5" customHeight="1">
      <c r="B1308" s="40"/>
      <c r="C1308" s="187" t="s">
        <v>2163</v>
      </c>
      <c r="D1308" s="187" t="s">
        <v>151</v>
      </c>
      <c r="E1308" s="188" t="s">
        <v>2164</v>
      </c>
      <c r="F1308" s="189" t="s">
        <v>2165</v>
      </c>
      <c r="G1308" s="190" t="s">
        <v>253</v>
      </c>
      <c r="H1308" s="191">
        <v>42.183</v>
      </c>
      <c r="I1308" s="192"/>
      <c r="J1308" s="193">
        <f>ROUND(I1308*H1308,2)</f>
        <v>0</v>
      </c>
      <c r="K1308" s="189" t="s">
        <v>155</v>
      </c>
      <c r="L1308" s="60"/>
      <c r="M1308" s="194" t="s">
        <v>21</v>
      </c>
      <c r="N1308" s="195" t="s">
        <v>41</v>
      </c>
      <c r="O1308" s="41"/>
      <c r="P1308" s="196">
        <f>O1308*H1308</f>
        <v>0</v>
      </c>
      <c r="Q1308" s="196">
        <v>9.3000000000000005E-4</v>
      </c>
      <c r="R1308" s="196">
        <f>Q1308*H1308</f>
        <v>3.9230190000000005E-2</v>
      </c>
      <c r="S1308" s="196">
        <v>0</v>
      </c>
      <c r="T1308" s="197">
        <f>S1308*H1308</f>
        <v>0</v>
      </c>
      <c r="AR1308" s="23" t="s">
        <v>244</v>
      </c>
      <c r="AT1308" s="23" t="s">
        <v>151</v>
      </c>
      <c r="AU1308" s="23" t="s">
        <v>82</v>
      </c>
      <c r="AY1308" s="23" t="s">
        <v>149</v>
      </c>
      <c r="BE1308" s="198">
        <f>IF(N1308="základní",J1308,0)</f>
        <v>0</v>
      </c>
      <c r="BF1308" s="198">
        <f>IF(N1308="snížená",J1308,0)</f>
        <v>0</v>
      </c>
      <c r="BG1308" s="198">
        <f>IF(N1308="zákl. přenesená",J1308,0)</f>
        <v>0</v>
      </c>
      <c r="BH1308" s="198">
        <f>IF(N1308="sníž. přenesená",J1308,0)</f>
        <v>0</v>
      </c>
      <c r="BI1308" s="198">
        <f>IF(N1308="nulová",J1308,0)</f>
        <v>0</v>
      </c>
      <c r="BJ1308" s="23" t="s">
        <v>75</v>
      </c>
      <c r="BK1308" s="198">
        <f>ROUND(I1308*H1308,2)</f>
        <v>0</v>
      </c>
      <c r="BL1308" s="23" t="s">
        <v>244</v>
      </c>
      <c r="BM1308" s="23" t="s">
        <v>2166</v>
      </c>
    </row>
    <row r="1309" spans="2:65" s="11" customFormat="1">
      <c r="B1309" s="199"/>
      <c r="C1309" s="200"/>
      <c r="D1309" s="201" t="s">
        <v>158</v>
      </c>
      <c r="E1309" s="202" t="s">
        <v>21</v>
      </c>
      <c r="F1309" s="203" t="s">
        <v>2039</v>
      </c>
      <c r="G1309" s="200"/>
      <c r="H1309" s="204" t="s">
        <v>21</v>
      </c>
      <c r="I1309" s="205"/>
      <c r="J1309" s="200"/>
      <c r="K1309" s="200"/>
      <c r="L1309" s="206"/>
      <c r="M1309" s="207"/>
      <c r="N1309" s="208"/>
      <c r="O1309" s="208"/>
      <c r="P1309" s="208"/>
      <c r="Q1309" s="208"/>
      <c r="R1309" s="208"/>
      <c r="S1309" s="208"/>
      <c r="T1309" s="209"/>
      <c r="AT1309" s="210" t="s">
        <v>158</v>
      </c>
      <c r="AU1309" s="210" t="s">
        <v>82</v>
      </c>
      <c r="AV1309" s="11" t="s">
        <v>75</v>
      </c>
      <c r="AW1309" s="11" t="s">
        <v>34</v>
      </c>
      <c r="AX1309" s="11" t="s">
        <v>70</v>
      </c>
      <c r="AY1309" s="210" t="s">
        <v>149</v>
      </c>
    </row>
    <row r="1310" spans="2:65" s="12" customFormat="1">
      <c r="B1310" s="211"/>
      <c r="C1310" s="212"/>
      <c r="D1310" s="201" t="s">
        <v>158</v>
      </c>
      <c r="E1310" s="213" t="s">
        <v>21</v>
      </c>
      <c r="F1310" s="214" t="s">
        <v>2158</v>
      </c>
      <c r="G1310" s="212"/>
      <c r="H1310" s="215">
        <v>42.183</v>
      </c>
      <c r="I1310" s="216"/>
      <c r="J1310" s="212"/>
      <c r="K1310" s="212"/>
      <c r="L1310" s="217"/>
      <c r="M1310" s="218"/>
      <c r="N1310" s="219"/>
      <c r="O1310" s="219"/>
      <c r="P1310" s="219"/>
      <c r="Q1310" s="219"/>
      <c r="R1310" s="219"/>
      <c r="S1310" s="219"/>
      <c r="T1310" s="220"/>
      <c r="AT1310" s="221" t="s">
        <v>158</v>
      </c>
      <c r="AU1310" s="221" t="s">
        <v>82</v>
      </c>
      <c r="AV1310" s="12" t="s">
        <v>82</v>
      </c>
      <c r="AW1310" s="12" t="s">
        <v>34</v>
      </c>
      <c r="AX1310" s="12" t="s">
        <v>70</v>
      </c>
      <c r="AY1310" s="221" t="s">
        <v>149</v>
      </c>
    </row>
    <row r="1311" spans="2:65" s="13" customFormat="1">
      <c r="B1311" s="222"/>
      <c r="C1311" s="223"/>
      <c r="D1311" s="224" t="s">
        <v>158</v>
      </c>
      <c r="E1311" s="225" t="s">
        <v>21</v>
      </c>
      <c r="F1311" s="226" t="s">
        <v>161</v>
      </c>
      <c r="G1311" s="223"/>
      <c r="H1311" s="227">
        <v>42.183</v>
      </c>
      <c r="I1311" s="228"/>
      <c r="J1311" s="223"/>
      <c r="K1311" s="223"/>
      <c r="L1311" s="229"/>
      <c r="M1311" s="230"/>
      <c r="N1311" s="231"/>
      <c r="O1311" s="231"/>
      <c r="P1311" s="231"/>
      <c r="Q1311" s="231"/>
      <c r="R1311" s="231"/>
      <c r="S1311" s="231"/>
      <c r="T1311" s="232"/>
      <c r="AT1311" s="233" t="s">
        <v>158</v>
      </c>
      <c r="AU1311" s="233" t="s">
        <v>82</v>
      </c>
      <c r="AV1311" s="13" t="s">
        <v>156</v>
      </c>
      <c r="AW1311" s="13" t="s">
        <v>34</v>
      </c>
      <c r="AX1311" s="13" t="s">
        <v>75</v>
      </c>
      <c r="AY1311" s="233" t="s">
        <v>149</v>
      </c>
    </row>
    <row r="1312" spans="2:65" s="1" customFormat="1" ht="31.5" customHeight="1">
      <c r="B1312" s="40"/>
      <c r="C1312" s="187" t="s">
        <v>2167</v>
      </c>
      <c r="D1312" s="187" t="s">
        <v>151</v>
      </c>
      <c r="E1312" s="188" t="s">
        <v>2168</v>
      </c>
      <c r="F1312" s="189" t="s">
        <v>2169</v>
      </c>
      <c r="G1312" s="190" t="s">
        <v>720</v>
      </c>
      <c r="H1312" s="252"/>
      <c r="I1312" s="192"/>
      <c r="J1312" s="193">
        <f>ROUND(I1312*H1312,2)</f>
        <v>0</v>
      </c>
      <c r="K1312" s="189" t="s">
        <v>155</v>
      </c>
      <c r="L1312" s="60"/>
      <c r="M1312" s="194" t="s">
        <v>21</v>
      </c>
      <c r="N1312" s="195" t="s">
        <v>41</v>
      </c>
      <c r="O1312" s="41"/>
      <c r="P1312" s="196">
        <f>O1312*H1312</f>
        <v>0</v>
      </c>
      <c r="Q1312" s="196">
        <v>0</v>
      </c>
      <c r="R1312" s="196">
        <f>Q1312*H1312</f>
        <v>0</v>
      </c>
      <c r="S1312" s="196">
        <v>0</v>
      </c>
      <c r="T1312" s="197">
        <f>S1312*H1312</f>
        <v>0</v>
      </c>
      <c r="AR1312" s="23" t="s">
        <v>244</v>
      </c>
      <c r="AT1312" s="23" t="s">
        <v>151</v>
      </c>
      <c r="AU1312" s="23" t="s">
        <v>82</v>
      </c>
      <c r="AY1312" s="23" t="s">
        <v>149</v>
      </c>
      <c r="BE1312" s="198">
        <f>IF(N1312="základní",J1312,0)</f>
        <v>0</v>
      </c>
      <c r="BF1312" s="198">
        <f>IF(N1312="snížená",J1312,0)</f>
        <v>0</v>
      </c>
      <c r="BG1312" s="198">
        <f>IF(N1312="zákl. přenesená",J1312,0)</f>
        <v>0</v>
      </c>
      <c r="BH1312" s="198">
        <f>IF(N1312="sníž. přenesená",J1312,0)</f>
        <v>0</v>
      </c>
      <c r="BI1312" s="198">
        <f>IF(N1312="nulová",J1312,0)</f>
        <v>0</v>
      </c>
      <c r="BJ1312" s="23" t="s">
        <v>75</v>
      </c>
      <c r="BK1312" s="198">
        <f>ROUND(I1312*H1312,2)</f>
        <v>0</v>
      </c>
      <c r="BL1312" s="23" t="s">
        <v>244</v>
      </c>
      <c r="BM1312" s="23" t="s">
        <v>2170</v>
      </c>
    </row>
    <row r="1313" spans="2:65" s="10" customFormat="1" ht="29.85" customHeight="1">
      <c r="B1313" s="170"/>
      <c r="C1313" s="171"/>
      <c r="D1313" s="184" t="s">
        <v>69</v>
      </c>
      <c r="E1313" s="185" t="s">
        <v>2171</v>
      </c>
      <c r="F1313" s="185" t="s">
        <v>2172</v>
      </c>
      <c r="G1313" s="171"/>
      <c r="H1313" s="171"/>
      <c r="I1313" s="174"/>
      <c r="J1313" s="186">
        <f>BK1313</f>
        <v>0</v>
      </c>
      <c r="K1313" s="171"/>
      <c r="L1313" s="176"/>
      <c r="M1313" s="177"/>
      <c r="N1313" s="178"/>
      <c r="O1313" s="178"/>
      <c r="P1313" s="179">
        <f>SUM(P1314:P1346)</f>
        <v>0</v>
      </c>
      <c r="Q1313" s="178"/>
      <c r="R1313" s="179">
        <f>SUM(R1314:R1346)</f>
        <v>0.28989900000000002</v>
      </c>
      <c r="S1313" s="178"/>
      <c r="T1313" s="180">
        <f>SUM(T1314:T1346)</f>
        <v>0</v>
      </c>
      <c r="AR1313" s="181" t="s">
        <v>82</v>
      </c>
      <c r="AT1313" s="182" t="s">
        <v>69</v>
      </c>
      <c r="AU1313" s="182" t="s">
        <v>75</v>
      </c>
      <c r="AY1313" s="181" t="s">
        <v>149</v>
      </c>
      <c r="BK1313" s="183">
        <f>SUM(BK1314:BK1346)</f>
        <v>0</v>
      </c>
    </row>
    <row r="1314" spans="2:65" s="1" customFormat="1" ht="22.5" customHeight="1">
      <c r="B1314" s="40"/>
      <c r="C1314" s="187" t="s">
        <v>2173</v>
      </c>
      <c r="D1314" s="187" t="s">
        <v>151</v>
      </c>
      <c r="E1314" s="188" t="s">
        <v>2174</v>
      </c>
      <c r="F1314" s="189" t="s">
        <v>2175</v>
      </c>
      <c r="G1314" s="190" t="s">
        <v>253</v>
      </c>
      <c r="H1314" s="191">
        <v>294.15600000000001</v>
      </c>
      <c r="I1314" s="192"/>
      <c r="J1314" s="193">
        <f>ROUND(I1314*H1314,2)</f>
        <v>0</v>
      </c>
      <c r="K1314" s="189" t="s">
        <v>155</v>
      </c>
      <c r="L1314" s="60"/>
      <c r="M1314" s="194" t="s">
        <v>21</v>
      </c>
      <c r="N1314" s="195" t="s">
        <v>41</v>
      </c>
      <c r="O1314" s="41"/>
      <c r="P1314" s="196">
        <f>O1314*H1314</f>
        <v>0</v>
      </c>
      <c r="Q1314" s="196">
        <v>1.7000000000000001E-4</v>
      </c>
      <c r="R1314" s="196">
        <f>Q1314*H1314</f>
        <v>5.0006520000000006E-2</v>
      </c>
      <c r="S1314" s="196">
        <v>0</v>
      </c>
      <c r="T1314" s="197">
        <f>S1314*H1314</f>
        <v>0</v>
      </c>
      <c r="AR1314" s="23" t="s">
        <v>244</v>
      </c>
      <c r="AT1314" s="23" t="s">
        <v>151</v>
      </c>
      <c r="AU1314" s="23" t="s">
        <v>82</v>
      </c>
      <c r="AY1314" s="23" t="s">
        <v>149</v>
      </c>
      <c r="BE1314" s="198">
        <f>IF(N1314="základní",J1314,0)</f>
        <v>0</v>
      </c>
      <c r="BF1314" s="198">
        <f>IF(N1314="snížená",J1314,0)</f>
        <v>0</v>
      </c>
      <c r="BG1314" s="198">
        <f>IF(N1314="zákl. přenesená",J1314,0)</f>
        <v>0</v>
      </c>
      <c r="BH1314" s="198">
        <f>IF(N1314="sníž. přenesená",J1314,0)</f>
        <v>0</v>
      </c>
      <c r="BI1314" s="198">
        <f>IF(N1314="nulová",J1314,0)</f>
        <v>0</v>
      </c>
      <c r="BJ1314" s="23" t="s">
        <v>75</v>
      </c>
      <c r="BK1314" s="198">
        <f>ROUND(I1314*H1314,2)</f>
        <v>0</v>
      </c>
      <c r="BL1314" s="23" t="s">
        <v>244</v>
      </c>
      <c r="BM1314" s="23" t="s">
        <v>2176</v>
      </c>
    </row>
    <row r="1315" spans="2:65" s="11" customFormat="1">
      <c r="B1315" s="199"/>
      <c r="C1315" s="200"/>
      <c r="D1315" s="201" t="s">
        <v>158</v>
      </c>
      <c r="E1315" s="202" t="s">
        <v>21</v>
      </c>
      <c r="F1315" s="203" t="s">
        <v>2177</v>
      </c>
      <c r="G1315" s="200"/>
      <c r="H1315" s="204" t="s">
        <v>21</v>
      </c>
      <c r="I1315" s="205"/>
      <c r="J1315" s="200"/>
      <c r="K1315" s="200"/>
      <c r="L1315" s="206"/>
      <c r="M1315" s="207"/>
      <c r="N1315" s="208"/>
      <c r="O1315" s="208"/>
      <c r="P1315" s="208"/>
      <c r="Q1315" s="208"/>
      <c r="R1315" s="208"/>
      <c r="S1315" s="208"/>
      <c r="T1315" s="209"/>
      <c r="AT1315" s="210" t="s">
        <v>158</v>
      </c>
      <c r="AU1315" s="210" t="s">
        <v>82</v>
      </c>
      <c r="AV1315" s="11" t="s">
        <v>75</v>
      </c>
      <c r="AW1315" s="11" t="s">
        <v>34</v>
      </c>
      <c r="AX1315" s="11" t="s">
        <v>70</v>
      </c>
      <c r="AY1315" s="210" t="s">
        <v>149</v>
      </c>
    </row>
    <row r="1316" spans="2:65" s="12" customFormat="1">
      <c r="B1316" s="211"/>
      <c r="C1316" s="212"/>
      <c r="D1316" s="201" t="s">
        <v>158</v>
      </c>
      <c r="E1316" s="213" t="s">
        <v>21</v>
      </c>
      <c r="F1316" s="214" t="s">
        <v>2178</v>
      </c>
      <c r="G1316" s="212"/>
      <c r="H1316" s="215">
        <v>294.15600000000001</v>
      </c>
      <c r="I1316" s="216"/>
      <c r="J1316" s="212"/>
      <c r="K1316" s="212"/>
      <c r="L1316" s="217"/>
      <c r="M1316" s="218"/>
      <c r="N1316" s="219"/>
      <c r="O1316" s="219"/>
      <c r="P1316" s="219"/>
      <c r="Q1316" s="219"/>
      <c r="R1316" s="219"/>
      <c r="S1316" s="219"/>
      <c r="T1316" s="220"/>
      <c r="AT1316" s="221" t="s">
        <v>158</v>
      </c>
      <c r="AU1316" s="221" t="s">
        <v>82</v>
      </c>
      <c r="AV1316" s="12" t="s">
        <v>82</v>
      </c>
      <c r="AW1316" s="12" t="s">
        <v>34</v>
      </c>
      <c r="AX1316" s="12" t="s">
        <v>70</v>
      </c>
      <c r="AY1316" s="221" t="s">
        <v>149</v>
      </c>
    </row>
    <row r="1317" spans="2:65" s="13" customFormat="1">
      <c r="B1317" s="222"/>
      <c r="C1317" s="223"/>
      <c r="D1317" s="224" t="s">
        <v>158</v>
      </c>
      <c r="E1317" s="225" t="s">
        <v>21</v>
      </c>
      <c r="F1317" s="226" t="s">
        <v>161</v>
      </c>
      <c r="G1317" s="223"/>
      <c r="H1317" s="227">
        <v>294.15600000000001</v>
      </c>
      <c r="I1317" s="228"/>
      <c r="J1317" s="223"/>
      <c r="K1317" s="223"/>
      <c r="L1317" s="229"/>
      <c r="M1317" s="230"/>
      <c r="N1317" s="231"/>
      <c r="O1317" s="231"/>
      <c r="P1317" s="231"/>
      <c r="Q1317" s="231"/>
      <c r="R1317" s="231"/>
      <c r="S1317" s="231"/>
      <c r="T1317" s="232"/>
      <c r="AT1317" s="233" t="s">
        <v>158</v>
      </c>
      <c r="AU1317" s="233" t="s">
        <v>82</v>
      </c>
      <c r="AV1317" s="13" t="s">
        <v>156</v>
      </c>
      <c r="AW1317" s="13" t="s">
        <v>34</v>
      </c>
      <c r="AX1317" s="13" t="s">
        <v>75</v>
      </c>
      <c r="AY1317" s="233" t="s">
        <v>149</v>
      </c>
    </row>
    <row r="1318" spans="2:65" s="1" customFormat="1" ht="22.5" customHeight="1">
      <c r="B1318" s="40"/>
      <c r="C1318" s="187" t="s">
        <v>2179</v>
      </c>
      <c r="D1318" s="187" t="s">
        <v>151</v>
      </c>
      <c r="E1318" s="188" t="s">
        <v>2180</v>
      </c>
      <c r="F1318" s="189" t="s">
        <v>2181</v>
      </c>
      <c r="G1318" s="190" t="s">
        <v>253</v>
      </c>
      <c r="H1318" s="191">
        <v>147.078</v>
      </c>
      <c r="I1318" s="192"/>
      <c r="J1318" s="193">
        <f>ROUND(I1318*H1318,2)</f>
        <v>0</v>
      </c>
      <c r="K1318" s="189" t="s">
        <v>155</v>
      </c>
      <c r="L1318" s="60"/>
      <c r="M1318" s="194" t="s">
        <v>21</v>
      </c>
      <c r="N1318" s="195" t="s">
        <v>41</v>
      </c>
      <c r="O1318" s="41"/>
      <c r="P1318" s="196">
        <f>O1318*H1318</f>
        <v>0</v>
      </c>
      <c r="Q1318" s="196">
        <v>1.2E-4</v>
      </c>
      <c r="R1318" s="196">
        <f>Q1318*H1318</f>
        <v>1.7649359999999999E-2</v>
      </c>
      <c r="S1318" s="196">
        <v>0</v>
      </c>
      <c r="T1318" s="197">
        <f>S1318*H1318</f>
        <v>0</v>
      </c>
      <c r="AR1318" s="23" t="s">
        <v>244</v>
      </c>
      <c r="AT1318" s="23" t="s">
        <v>151</v>
      </c>
      <c r="AU1318" s="23" t="s">
        <v>82</v>
      </c>
      <c r="AY1318" s="23" t="s">
        <v>149</v>
      </c>
      <c r="BE1318" s="198">
        <f>IF(N1318="základní",J1318,0)</f>
        <v>0</v>
      </c>
      <c r="BF1318" s="198">
        <f>IF(N1318="snížená",J1318,0)</f>
        <v>0</v>
      </c>
      <c r="BG1318" s="198">
        <f>IF(N1318="zákl. přenesená",J1318,0)</f>
        <v>0</v>
      </c>
      <c r="BH1318" s="198">
        <f>IF(N1318="sníž. přenesená",J1318,0)</f>
        <v>0</v>
      </c>
      <c r="BI1318" s="198">
        <f>IF(N1318="nulová",J1318,0)</f>
        <v>0</v>
      </c>
      <c r="BJ1318" s="23" t="s">
        <v>75</v>
      </c>
      <c r="BK1318" s="198">
        <f>ROUND(I1318*H1318,2)</f>
        <v>0</v>
      </c>
      <c r="BL1318" s="23" t="s">
        <v>244</v>
      </c>
      <c r="BM1318" s="23" t="s">
        <v>2182</v>
      </c>
    </row>
    <row r="1319" spans="2:65" s="11" customFormat="1">
      <c r="B1319" s="199"/>
      <c r="C1319" s="200"/>
      <c r="D1319" s="201" t="s">
        <v>158</v>
      </c>
      <c r="E1319" s="202" t="s">
        <v>21</v>
      </c>
      <c r="F1319" s="203" t="s">
        <v>2183</v>
      </c>
      <c r="G1319" s="200"/>
      <c r="H1319" s="204" t="s">
        <v>21</v>
      </c>
      <c r="I1319" s="205"/>
      <c r="J1319" s="200"/>
      <c r="K1319" s="200"/>
      <c r="L1319" s="206"/>
      <c r="M1319" s="207"/>
      <c r="N1319" s="208"/>
      <c r="O1319" s="208"/>
      <c r="P1319" s="208"/>
      <c r="Q1319" s="208"/>
      <c r="R1319" s="208"/>
      <c r="S1319" s="208"/>
      <c r="T1319" s="209"/>
      <c r="AT1319" s="210" t="s">
        <v>158</v>
      </c>
      <c r="AU1319" s="210" t="s">
        <v>82</v>
      </c>
      <c r="AV1319" s="11" t="s">
        <v>75</v>
      </c>
      <c r="AW1319" s="11" t="s">
        <v>34</v>
      </c>
      <c r="AX1319" s="11" t="s">
        <v>70</v>
      </c>
      <c r="AY1319" s="210" t="s">
        <v>149</v>
      </c>
    </row>
    <row r="1320" spans="2:65" s="12" customFormat="1">
      <c r="B1320" s="211"/>
      <c r="C1320" s="212"/>
      <c r="D1320" s="201" t="s">
        <v>158</v>
      </c>
      <c r="E1320" s="213" t="s">
        <v>21</v>
      </c>
      <c r="F1320" s="214" t="s">
        <v>1727</v>
      </c>
      <c r="G1320" s="212"/>
      <c r="H1320" s="215">
        <v>147.078</v>
      </c>
      <c r="I1320" s="216"/>
      <c r="J1320" s="212"/>
      <c r="K1320" s="212"/>
      <c r="L1320" s="217"/>
      <c r="M1320" s="218"/>
      <c r="N1320" s="219"/>
      <c r="O1320" s="219"/>
      <c r="P1320" s="219"/>
      <c r="Q1320" s="219"/>
      <c r="R1320" s="219"/>
      <c r="S1320" s="219"/>
      <c r="T1320" s="220"/>
      <c r="AT1320" s="221" t="s">
        <v>158</v>
      </c>
      <c r="AU1320" s="221" t="s">
        <v>82</v>
      </c>
      <c r="AV1320" s="12" t="s">
        <v>82</v>
      </c>
      <c r="AW1320" s="12" t="s">
        <v>34</v>
      </c>
      <c r="AX1320" s="12" t="s">
        <v>70</v>
      </c>
      <c r="AY1320" s="221" t="s">
        <v>149</v>
      </c>
    </row>
    <row r="1321" spans="2:65" s="13" customFormat="1">
      <c r="B1321" s="222"/>
      <c r="C1321" s="223"/>
      <c r="D1321" s="224" t="s">
        <v>158</v>
      </c>
      <c r="E1321" s="225" t="s">
        <v>21</v>
      </c>
      <c r="F1321" s="226" t="s">
        <v>161</v>
      </c>
      <c r="G1321" s="223"/>
      <c r="H1321" s="227">
        <v>147.078</v>
      </c>
      <c r="I1321" s="228"/>
      <c r="J1321" s="223"/>
      <c r="K1321" s="223"/>
      <c r="L1321" s="229"/>
      <c r="M1321" s="230"/>
      <c r="N1321" s="231"/>
      <c r="O1321" s="231"/>
      <c r="P1321" s="231"/>
      <c r="Q1321" s="231"/>
      <c r="R1321" s="231"/>
      <c r="S1321" s="231"/>
      <c r="T1321" s="232"/>
      <c r="AT1321" s="233" t="s">
        <v>158</v>
      </c>
      <c r="AU1321" s="233" t="s">
        <v>82</v>
      </c>
      <c r="AV1321" s="13" t="s">
        <v>156</v>
      </c>
      <c r="AW1321" s="13" t="s">
        <v>34</v>
      </c>
      <c r="AX1321" s="13" t="s">
        <v>75</v>
      </c>
      <c r="AY1321" s="233" t="s">
        <v>149</v>
      </c>
    </row>
    <row r="1322" spans="2:65" s="1" customFormat="1" ht="22.5" customHeight="1">
      <c r="B1322" s="40"/>
      <c r="C1322" s="187" t="s">
        <v>2184</v>
      </c>
      <c r="D1322" s="187" t="s">
        <v>151</v>
      </c>
      <c r="E1322" s="188" t="s">
        <v>2185</v>
      </c>
      <c r="F1322" s="189" t="s">
        <v>2186</v>
      </c>
      <c r="G1322" s="190" t="s">
        <v>253</v>
      </c>
      <c r="H1322" s="191">
        <v>147.078</v>
      </c>
      <c r="I1322" s="192"/>
      <c r="J1322" s="193">
        <f>ROUND(I1322*H1322,2)</f>
        <v>0</v>
      </c>
      <c r="K1322" s="189" t="s">
        <v>155</v>
      </c>
      <c r="L1322" s="60"/>
      <c r="M1322" s="194" t="s">
        <v>21</v>
      </c>
      <c r="N1322" s="195" t="s">
        <v>41</v>
      </c>
      <c r="O1322" s="41"/>
      <c r="P1322" s="196">
        <f>O1322*H1322</f>
        <v>0</v>
      </c>
      <c r="Q1322" s="196">
        <v>2.4000000000000001E-4</v>
      </c>
      <c r="R1322" s="196">
        <f>Q1322*H1322</f>
        <v>3.5298719999999999E-2</v>
      </c>
      <c r="S1322" s="196">
        <v>0</v>
      </c>
      <c r="T1322" s="197">
        <f>S1322*H1322</f>
        <v>0</v>
      </c>
      <c r="AR1322" s="23" t="s">
        <v>244</v>
      </c>
      <c r="AT1322" s="23" t="s">
        <v>151</v>
      </c>
      <c r="AU1322" s="23" t="s">
        <v>82</v>
      </c>
      <c r="AY1322" s="23" t="s">
        <v>149</v>
      </c>
      <c r="BE1322" s="198">
        <f>IF(N1322="základní",J1322,0)</f>
        <v>0</v>
      </c>
      <c r="BF1322" s="198">
        <f>IF(N1322="snížená",J1322,0)</f>
        <v>0</v>
      </c>
      <c r="BG1322" s="198">
        <f>IF(N1322="zákl. přenesená",J1322,0)</f>
        <v>0</v>
      </c>
      <c r="BH1322" s="198">
        <f>IF(N1322="sníž. přenesená",J1322,0)</f>
        <v>0</v>
      </c>
      <c r="BI1322" s="198">
        <f>IF(N1322="nulová",J1322,0)</f>
        <v>0</v>
      </c>
      <c r="BJ1322" s="23" t="s">
        <v>75</v>
      </c>
      <c r="BK1322" s="198">
        <f>ROUND(I1322*H1322,2)</f>
        <v>0</v>
      </c>
      <c r="BL1322" s="23" t="s">
        <v>244</v>
      </c>
      <c r="BM1322" s="23" t="s">
        <v>2187</v>
      </c>
    </row>
    <row r="1323" spans="2:65" s="11" customFormat="1">
      <c r="B1323" s="199"/>
      <c r="C1323" s="200"/>
      <c r="D1323" s="201" t="s">
        <v>158</v>
      </c>
      <c r="E1323" s="202" t="s">
        <v>21</v>
      </c>
      <c r="F1323" s="203" t="s">
        <v>2188</v>
      </c>
      <c r="G1323" s="200"/>
      <c r="H1323" s="204" t="s">
        <v>21</v>
      </c>
      <c r="I1323" s="205"/>
      <c r="J1323" s="200"/>
      <c r="K1323" s="200"/>
      <c r="L1323" s="206"/>
      <c r="M1323" s="207"/>
      <c r="N1323" s="208"/>
      <c r="O1323" s="208"/>
      <c r="P1323" s="208"/>
      <c r="Q1323" s="208"/>
      <c r="R1323" s="208"/>
      <c r="S1323" s="208"/>
      <c r="T1323" s="209"/>
      <c r="AT1323" s="210" t="s">
        <v>158</v>
      </c>
      <c r="AU1323" s="210" t="s">
        <v>82</v>
      </c>
      <c r="AV1323" s="11" t="s">
        <v>75</v>
      </c>
      <c r="AW1323" s="11" t="s">
        <v>34</v>
      </c>
      <c r="AX1323" s="11" t="s">
        <v>70</v>
      </c>
      <c r="AY1323" s="210" t="s">
        <v>149</v>
      </c>
    </row>
    <row r="1324" spans="2:65" s="12" customFormat="1">
      <c r="B1324" s="211"/>
      <c r="C1324" s="212"/>
      <c r="D1324" s="201" t="s">
        <v>158</v>
      </c>
      <c r="E1324" s="213" t="s">
        <v>21</v>
      </c>
      <c r="F1324" s="214" t="s">
        <v>1727</v>
      </c>
      <c r="G1324" s="212"/>
      <c r="H1324" s="215">
        <v>147.078</v>
      </c>
      <c r="I1324" s="216"/>
      <c r="J1324" s="212"/>
      <c r="K1324" s="212"/>
      <c r="L1324" s="217"/>
      <c r="M1324" s="218"/>
      <c r="N1324" s="219"/>
      <c r="O1324" s="219"/>
      <c r="P1324" s="219"/>
      <c r="Q1324" s="219"/>
      <c r="R1324" s="219"/>
      <c r="S1324" s="219"/>
      <c r="T1324" s="220"/>
      <c r="AT1324" s="221" t="s">
        <v>158</v>
      </c>
      <c r="AU1324" s="221" t="s">
        <v>82</v>
      </c>
      <c r="AV1324" s="12" t="s">
        <v>82</v>
      </c>
      <c r="AW1324" s="12" t="s">
        <v>34</v>
      </c>
      <c r="AX1324" s="12" t="s">
        <v>70</v>
      </c>
      <c r="AY1324" s="221" t="s">
        <v>149</v>
      </c>
    </row>
    <row r="1325" spans="2:65" s="13" customFormat="1">
      <c r="B1325" s="222"/>
      <c r="C1325" s="223"/>
      <c r="D1325" s="224" t="s">
        <v>158</v>
      </c>
      <c r="E1325" s="225" t="s">
        <v>21</v>
      </c>
      <c r="F1325" s="226" t="s">
        <v>161</v>
      </c>
      <c r="G1325" s="223"/>
      <c r="H1325" s="227">
        <v>147.078</v>
      </c>
      <c r="I1325" s="228"/>
      <c r="J1325" s="223"/>
      <c r="K1325" s="223"/>
      <c r="L1325" s="229"/>
      <c r="M1325" s="230"/>
      <c r="N1325" s="231"/>
      <c r="O1325" s="231"/>
      <c r="P1325" s="231"/>
      <c r="Q1325" s="231"/>
      <c r="R1325" s="231"/>
      <c r="S1325" s="231"/>
      <c r="T1325" s="232"/>
      <c r="AT1325" s="233" t="s">
        <v>158</v>
      </c>
      <c r="AU1325" s="233" t="s">
        <v>82</v>
      </c>
      <c r="AV1325" s="13" t="s">
        <v>156</v>
      </c>
      <c r="AW1325" s="13" t="s">
        <v>34</v>
      </c>
      <c r="AX1325" s="13" t="s">
        <v>75</v>
      </c>
      <c r="AY1325" s="233" t="s">
        <v>149</v>
      </c>
    </row>
    <row r="1326" spans="2:65" s="1" customFormat="1" ht="31.5" customHeight="1">
      <c r="B1326" s="40"/>
      <c r="C1326" s="187" t="s">
        <v>2189</v>
      </c>
      <c r="D1326" s="187" t="s">
        <v>151</v>
      </c>
      <c r="E1326" s="188" t="s">
        <v>2190</v>
      </c>
      <c r="F1326" s="189" t="s">
        <v>2191</v>
      </c>
      <c r="G1326" s="190" t="s">
        <v>253</v>
      </c>
      <c r="H1326" s="191">
        <v>9</v>
      </c>
      <c r="I1326" s="192"/>
      <c r="J1326" s="193">
        <f>ROUND(I1326*H1326,2)</f>
        <v>0</v>
      </c>
      <c r="K1326" s="189" t="s">
        <v>155</v>
      </c>
      <c r="L1326" s="60"/>
      <c r="M1326" s="194" t="s">
        <v>21</v>
      </c>
      <c r="N1326" s="195" t="s">
        <v>41</v>
      </c>
      <c r="O1326" s="41"/>
      <c r="P1326" s="196">
        <f>O1326*H1326</f>
        <v>0</v>
      </c>
      <c r="Q1326" s="196">
        <v>1.7000000000000001E-4</v>
      </c>
      <c r="R1326" s="196">
        <f>Q1326*H1326</f>
        <v>1.5300000000000001E-3</v>
      </c>
      <c r="S1326" s="196">
        <v>0</v>
      </c>
      <c r="T1326" s="197">
        <f>S1326*H1326</f>
        <v>0</v>
      </c>
      <c r="AR1326" s="23" t="s">
        <v>244</v>
      </c>
      <c r="AT1326" s="23" t="s">
        <v>151</v>
      </c>
      <c r="AU1326" s="23" t="s">
        <v>82</v>
      </c>
      <c r="AY1326" s="23" t="s">
        <v>149</v>
      </c>
      <c r="BE1326" s="198">
        <f>IF(N1326="základní",J1326,0)</f>
        <v>0</v>
      </c>
      <c r="BF1326" s="198">
        <f>IF(N1326="snížená",J1326,0)</f>
        <v>0</v>
      </c>
      <c r="BG1326" s="198">
        <f>IF(N1326="zákl. přenesená",J1326,0)</f>
        <v>0</v>
      </c>
      <c r="BH1326" s="198">
        <f>IF(N1326="sníž. přenesená",J1326,0)</f>
        <v>0</v>
      </c>
      <c r="BI1326" s="198">
        <f>IF(N1326="nulová",J1326,0)</f>
        <v>0</v>
      </c>
      <c r="BJ1326" s="23" t="s">
        <v>75</v>
      </c>
      <c r="BK1326" s="198">
        <f>ROUND(I1326*H1326,2)</f>
        <v>0</v>
      </c>
      <c r="BL1326" s="23" t="s">
        <v>244</v>
      </c>
      <c r="BM1326" s="23" t="s">
        <v>2192</v>
      </c>
    </row>
    <row r="1327" spans="2:65" s="11" customFormat="1">
      <c r="B1327" s="199"/>
      <c r="C1327" s="200"/>
      <c r="D1327" s="201" t="s">
        <v>158</v>
      </c>
      <c r="E1327" s="202" t="s">
        <v>21</v>
      </c>
      <c r="F1327" s="203" t="s">
        <v>2193</v>
      </c>
      <c r="G1327" s="200"/>
      <c r="H1327" s="204" t="s">
        <v>21</v>
      </c>
      <c r="I1327" s="205"/>
      <c r="J1327" s="200"/>
      <c r="K1327" s="200"/>
      <c r="L1327" s="206"/>
      <c r="M1327" s="207"/>
      <c r="N1327" s="208"/>
      <c r="O1327" s="208"/>
      <c r="P1327" s="208"/>
      <c r="Q1327" s="208"/>
      <c r="R1327" s="208"/>
      <c r="S1327" s="208"/>
      <c r="T1327" s="209"/>
      <c r="AT1327" s="210" t="s">
        <v>158</v>
      </c>
      <c r="AU1327" s="210" t="s">
        <v>82</v>
      </c>
      <c r="AV1327" s="11" t="s">
        <v>75</v>
      </c>
      <c r="AW1327" s="11" t="s">
        <v>34</v>
      </c>
      <c r="AX1327" s="11" t="s">
        <v>70</v>
      </c>
      <c r="AY1327" s="210" t="s">
        <v>149</v>
      </c>
    </row>
    <row r="1328" spans="2:65" s="12" customFormat="1">
      <c r="B1328" s="211"/>
      <c r="C1328" s="212"/>
      <c r="D1328" s="201" t="s">
        <v>158</v>
      </c>
      <c r="E1328" s="213" t="s">
        <v>21</v>
      </c>
      <c r="F1328" s="214" t="s">
        <v>2194</v>
      </c>
      <c r="G1328" s="212"/>
      <c r="H1328" s="215">
        <v>9</v>
      </c>
      <c r="I1328" s="216"/>
      <c r="J1328" s="212"/>
      <c r="K1328" s="212"/>
      <c r="L1328" s="217"/>
      <c r="M1328" s="218"/>
      <c r="N1328" s="219"/>
      <c r="O1328" s="219"/>
      <c r="P1328" s="219"/>
      <c r="Q1328" s="219"/>
      <c r="R1328" s="219"/>
      <c r="S1328" s="219"/>
      <c r="T1328" s="220"/>
      <c r="AT1328" s="221" t="s">
        <v>158</v>
      </c>
      <c r="AU1328" s="221" t="s">
        <v>82</v>
      </c>
      <c r="AV1328" s="12" t="s">
        <v>82</v>
      </c>
      <c r="AW1328" s="12" t="s">
        <v>34</v>
      </c>
      <c r="AX1328" s="12" t="s">
        <v>70</v>
      </c>
      <c r="AY1328" s="221" t="s">
        <v>149</v>
      </c>
    </row>
    <row r="1329" spans="2:65" s="13" customFormat="1">
      <c r="B1329" s="222"/>
      <c r="C1329" s="223"/>
      <c r="D1329" s="224" t="s">
        <v>158</v>
      </c>
      <c r="E1329" s="225" t="s">
        <v>21</v>
      </c>
      <c r="F1329" s="226" t="s">
        <v>161</v>
      </c>
      <c r="G1329" s="223"/>
      <c r="H1329" s="227">
        <v>9</v>
      </c>
      <c r="I1329" s="228"/>
      <c r="J1329" s="223"/>
      <c r="K1329" s="223"/>
      <c r="L1329" s="229"/>
      <c r="M1329" s="230"/>
      <c r="N1329" s="231"/>
      <c r="O1329" s="231"/>
      <c r="P1329" s="231"/>
      <c r="Q1329" s="231"/>
      <c r="R1329" s="231"/>
      <c r="S1329" s="231"/>
      <c r="T1329" s="232"/>
      <c r="AT1329" s="233" t="s">
        <v>158</v>
      </c>
      <c r="AU1329" s="233" t="s">
        <v>82</v>
      </c>
      <c r="AV1329" s="13" t="s">
        <v>156</v>
      </c>
      <c r="AW1329" s="13" t="s">
        <v>34</v>
      </c>
      <c r="AX1329" s="13" t="s">
        <v>75</v>
      </c>
      <c r="AY1329" s="233" t="s">
        <v>149</v>
      </c>
    </row>
    <row r="1330" spans="2:65" s="1" customFormat="1" ht="22.5" customHeight="1">
      <c r="B1330" s="40"/>
      <c r="C1330" s="187" t="s">
        <v>2195</v>
      </c>
      <c r="D1330" s="187" t="s">
        <v>151</v>
      </c>
      <c r="E1330" s="188" t="s">
        <v>2196</v>
      </c>
      <c r="F1330" s="189" t="s">
        <v>2197</v>
      </c>
      <c r="G1330" s="190" t="s">
        <v>253</v>
      </c>
      <c r="H1330" s="191">
        <v>9</v>
      </c>
      <c r="I1330" s="192"/>
      <c r="J1330" s="193">
        <f>ROUND(I1330*H1330,2)</f>
        <v>0</v>
      </c>
      <c r="K1330" s="189" t="s">
        <v>155</v>
      </c>
      <c r="L1330" s="60"/>
      <c r="M1330" s="194" t="s">
        <v>21</v>
      </c>
      <c r="N1330" s="195" t="s">
        <v>41</v>
      </c>
      <c r="O1330" s="41"/>
      <c r="P1330" s="196">
        <f>O1330*H1330</f>
        <v>0</v>
      </c>
      <c r="Q1330" s="196">
        <v>1.2E-4</v>
      </c>
      <c r="R1330" s="196">
        <f>Q1330*H1330</f>
        <v>1.08E-3</v>
      </c>
      <c r="S1330" s="196">
        <v>0</v>
      </c>
      <c r="T1330" s="197">
        <f>S1330*H1330</f>
        <v>0</v>
      </c>
      <c r="AR1330" s="23" t="s">
        <v>244</v>
      </c>
      <c r="AT1330" s="23" t="s">
        <v>151</v>
      </c>
      <c r="AU1330" s="23" t="s">
        <v>82</v>
      </c>
      <c r="AY1330" s="23" t="s">
        <v>149</v>
      </c>
      <c r="BE1330" s="198">
        <f>IF(N1330="základní",J1330,0)</f>
        <v>0</v>
      </c>
      <c r="BF1330" s="198">
        <f>IF(N1330="snížená",J1330,0)</f>
        <v>0</v>
      </c>
      <c r="BG1330" s="198">
        <f>IF(N1330="zákl. přenesená",J1330,0)</f>
        <v>0</v>
      </c>
      <c r="BH1330" s="198">
        <f>IF(N1330="sníž. přenesená",J1330,0)</f>
        <v>0</v>
      </c>
      <c r="BI1330" s="198">
        <f>IF(N1330="nulová",J1330,0)</f>
        <v>0</v>
      </c>
      <c r="BJ1330" s="23" t="s">
        <v>75</v>
      </c>
      <c r="BK1330" s="198">
        <f>ROUND(I1330*H1330,2)</f>
        <v>0</v>
      </c>
      <c r="BL1330" s="23" t="s">
        <v>244</v>
      </c>
      <c r="BM1330" s="23" t="s">
        <v>2198</v>
      </c>
    </row>
    <row r="1331" spans="2:65" s="11" customFormat="1">
      <c r="B1331" s="199"/>
      <c r="C1331" s="200"/>
      <c r="D1331" s="201" t="s">
        <v>158</v>
      </c>
      <c r="E1331" s="202" t="s">
        <v>21</v>
      </c>
      <c r="F1331" s="203" t="s">
        <v>2193</v>
      </c>
      <c r="G1331" s="200"/>
      <c r="H1331" s="204" t="s">
        <v>21</v>
      </c>
      <c r="I1331" s="205"/>
      <c r="J1331" s="200"/>
      <c r="K1331" s="200"/>
      <c r="L1331" s="206"/>
      <c r="M1331" s="207"/>
      <c r="N1331" s="208"/>
      <c r="O1331" s="208"/>
      <c r="P1331" s="208"/>
      <c r="Q1331" s="208"/>
      <c r="R1331" s="208"/>
      <c r="S1331" s="208"/>
      <c r="T1331" s="209"/>
      <c r="AT1331" s="210" t="s">
        <v>158</v>
      </c>
      <c r="AU1331" s="210" t="s">
        <v>82</v>
      </c>
      <c r="AV1331" s="11" t="s">
        <v>75</v>
      </c>
      <c r="AW1331" s="11" t="s">
        <v>34</v>
      </c>
      <c r="AX1331" s="11" t="s">
        <v>70</v>
      </c>
      <c r="AY1331" s="210" t="s">
        <v>149</v>
      </c>
    </row>
    <row r="1332" spans="2:65" s="12" customFormat="1">
      <c r="B1332" s="211"/>
      <c r="C1332" s="212"/>
      <c r="D1332" s="201" t="s">
        <v>158</v>
      </c>
      <c r="E1332" s="213" t="s">
        <v>21</v>
      </c>
      <c r="F1332" s="214" t="s">
        <v>2194</v>
      </c>
      <c r="G1332" s="212"/>
      <c r="H1332" s="215">
        <v>9</v>
      </c>
      <c r="I1332" s="216"/>
      <c r="J1332" s="212"/>
      <c r="K1332" s="212"/>
      <c r="L1332" s="217"/>
      <c r="M1332" s="218"/>
      <c r="N1332" s="219"/>
      <c r="O1332" s="219"/>
      <c r="P1332" s="219"/>
      <c r="Q1332" s="219"/>
      <c r="R1332" s="219"/>
      <c r="S1332" s="219"/>
      <c r="T1332" s="220"/>
      <c r="AT1332" s="221" t="s">
        <v>158</v>
      </c>
      <c r="AU1332" s="221" t="s">
        <v>82</v>
      </c>
      <c r="AV1332" s="12" t="s">
        <v>82</v>
      </c>
      <c r="AW1332" s="12" t="s">
        <v>34</v>
      </c>
      <c r="AX1332" s="12" t="s">
        <v>70</v>
      </c>
      <c r="AY1332" s="221" t="s">
        <v>149</v>
      </c>
    </row>
    <row r="1333" spans="2:65" s="13" customFormat="1">
      <c r="B1333" s="222"/>
      <c r="C1333" s="223"/>
      <c r="D1333" s="224" t="s">
        <v>158</v>
      </c>
      <c r="E1333" s="225" t="s">
        <v>21</v>
      </c>
      <c r="F1333" s="226" t="s">
        <v>161</v>
      </c>
      <c r="G1333" s="223"/>
      <c r="H1333" s="227">
        <v>9</v>
      </c>
      <c r="I1333" s="228"/>
      <c r="J1333" s="223"/>
      <c r="K1333" s="223"/>
      <c r="L1333" s="229"/>
      <c r="M1333" s="230"/>
      <c r="N1333" s="231"/>
      <c r="O1333" s="231"/>
      <c r="P1333" s="231"/>
      <c r="Q1333" s="231"/>
      <c r="R1333" s="231"/>
      <c r="S1333" s="231"/>
      <c r="T1333" s="232"/>
      <c r="AT1333" s="233" t="s">
        <v>158</v>
      </c>
      <c r="AU1333" s="233" t="s">
        <v>82</v>
      </c>
      <c r="AV1333" s="13" t="s">
        <v>156</v>
      </c>
      <c r="AW1333" s="13" t="s">
        <v>34</v>
      </c>
      <c r="AX1333" s="13" t="s">
        <v>75</v>
      </c>
      <c r="AY1333" s="233" t="s">
        <v>149</v>
      </c>
    </row>
    <row r="1334" spans="2:65" s="1" customFormat="1" ht="22.5" customHeight="1">
      <c r="B1334" s="40"/>
      <c r="C1334" s="187" t="s">
        <v>2199</v>
      </c>
      <c r="D1334" s="187" t="s">
        <v>151</v>
      </c>
      <c r="E1334" s="188" t="s">
        <v>2200</v>
      </c>
      <c r="F1334" s="189" t="s">
        <v>2201</v>
      </c>
      <c r="G1334" s="190" t="s">
        <v>253</v>
      </c>
      <c r="H1334" s="191">
        <v>9</v>
      </c>
      <c r="I1334" s="192"/>
      <c r="J1334" s="193">
        <f>ROUND(I1334*H1334,2)</f>
        <v>0</v>
      </c>
      <c r="K1334" s="189" t="s">
        <v>155</v>
      </c>
      <c r="L1334" s="60"/>
      <c r="M1334" s="194" t="s">
        <v>21</v>
      </c>
      <c r="N1334" s="195" t="s">
        <v>41</v>
      </c>
      <c r="O1334" s="41"/>
      <c r="P1334" s="196">
        <f>O1334*H1334</f>
        <v>0</v>
      </c>
      <c r="Q1334" s="196">
        <v>1.2E-4</v>
      </c>
      <c r="R1334" s="196">
        <f>Q1334*H1334</f>
        <v>1.08E-3</v>
      </c>
      <c r="S1334" s="196">
        <v>0</v>
      </c>
      <c r="T1334" s="197">
        <f>S1334*H1334</f>
        <v>0</v>
      </c>
      <c r="AR1334" s="23" t="s">
        <v>244</v>
      </c>
      <c r="AT1334" s="23" t="s">
        <v>151</v>
      </c>
      <c r="AU1334" s="23" t="s">
        <v>82</v>
      </c>
      <c r="AY1334" s="23" t="s">
        <v>149</v>
      </c>
      <c r="BE1334" s="198">
        <f>IF(N1334="základní",J1334,0)</f>
        <v>0</v>
      </c>
      <c r="BF1334" s="198">
        <f>IF(N1334="snížená",J1334,0)</f>
        <v>0</v>
      </c>
      <c r="BG1334" s="198">
        <f>IF(N1334="zákl. přenesená",J1334,0)</f>
        <v>0</v>
      </c>
      <c r="BH1334" s="198">
        <f>IF(N1334="sníž. přenesená",J1334,0)</f>
        <v>0</v>
      </c>
      <c r="BI1334" s="198">
        <f>IF(N1334="nulová",J1334,0)</f>
        <v>0</v>
      </c>
      <c r="BJ1334" s="23" t="s">
        <v>75</v>
      </c>
      <c r="BK1334" s="198">
        <f>ROUND(I1334*H1334,2)</f>
        <v>0</v>
      </c>
      <c r="BL1334" s="23" t="s">
        <v>244</v>
      </c>
      <c r="BM1334" s="23" t="s">
        <v>2202</v>
      </c>
    </row>
    <row r="1335" spans="2:65" s="11" customFormat="1">
      <c r="B1335" s="199"/>
      <c r="C1335" s="200"/>
      <c r="D1335" s="201" t="s">
        <v>158</v>
      </c>
      <c r="E1335" s="202" t="s">
        <v>21</v>
      </c>
      <c r="F1335" s="203" t="s">
        <v>2193</v>
      </c>
      <c r="G1335" s="200"/>
      <c r="H1335" s="204" t="s">
        <v>21</v>
      </c>
      <c r="I1335" s="205"/>
      <c r="J1335" s="200"/>
      <c r="K1335" s="200"/>
      <c r="L1335" s="206"/>
      <c r="M1335" s="207"/>
      <c r="N1335" s="208"/>
      <c r="O1335" s="208"/>
      <c r="P1335" s="208"/>
      <c r="Q1335" s="208"/>
      <c r="R1335" s="208"/>
      <c r="S1335" s="208"/>
      <c r="T1335" s="209"/>
      <c r="AT1335" s="210" t="s">
        <v>158</v>
      </c>
      <c r="AU1335" s="210" t="s">
        <v>82</v>
      </c>
      <c r="AV1335" s="11" t="s">
        <v>75</v>
      </c>
      <c r="AW1335" s="11" t="s">
        <v>34</v>
      </c>
      <c r="AX1335" s="11" t="s">
        <v>70</v>
      </c>
      <c r="AY1335" s="210" t="s">
        <v>149</v>
      </c>
    </row>
    <row r="1336" spans="2:65" s="12" customFormat="1">
      <c r="B1336" s="211"/>
      <c r="C1336" s="212"/>
      <c r="D1336" s="201" t="s">
        <v>158</v>
      </c>
      <c r="E1336" s="213" t="s">
        <v>21</v>
      </c>
      <c r="F1336" s="214" t="s">
        <v>2194</v>
      </c>
      <c r="G1336" s="212"/>
      <c r="H1336" s="215">
        <v>9</v>
      </c>
      <c r="I1336" s="216"/>
      <c r="J1336" s="212"/>
      <c r="K1336" s="212"/>
      <c r="L1336" s="217"/>
      <c r="M1336" s="218"/>
      <c r="N1336" s="219"/>
      <c r="O1336" s="219"/>
      <c r="P1336" s="219"/>
      <c r="Q1336" s="219"/>
      <c r="R1336" s="219"/>
      <c r="S1336" s="219"/>
      <c r="T1336" s="220"/>
      <c r="AT1336" s="221" t="s">
        <v>158</v>
      </c>
      <c r="AU1336" s="221" t="s">
        <v>82</v>
      </c>
      <c r="AV1336" s="12" t="s">
        <v>82</v>
      </c>
      <c r="AW1336" s="12" t="s">
        <v>34</v>
      </c>
      <c r="AX1336" s="12" t="s">
        <v>70</v>
      </c>
      <c r="AY1336" s="221" t="s">
        <v>149</v>
      </c>
    </row>
    <row r="1337" spans="2:65" s="13" customFormat="1">
      <c r="B1337" s="222"/>
      <c r="C1337" s="223"/>
      <c r="D1337" s="224" t="s">
        <v>158</v>
      </c>
      <c r="E1337" s="225" t="s">
        <v>21</v>
      </c>
      <c r="F1337" s="226" t="s">
        <v>161</v>
      </c>
      <c r="G1337" s="223"/>
      <c r="H1337" s="227">
        <v>9</v>
      </c>
      <c r="I1337" s="228"/>
      <c r="J1337" s="223"/>
      <c r="K1337" s="223"/>
      <c r="L1337" s="229"/>
      <c r="M1337" s="230"/>
      <c r="N1337" s="231"/>
      <c r="O1337" s="231"/>
      <c r="P1337" s="231"/>
      <c r="Q1337" s="231"/>
      <c r="R1337" s="231"/>
      <c r="S1337" s="231"/>
      <c r="T1337" s="232"/>
      <c r="AT1337" s="233" t="s">
        <v>158</v>
      </c>
      <c r="AU1337" s="233" t="s">
        <v>82</v>
      </c>
      <c r="AV1337" s="13" t="s">
        <v>156</v>
      </c>
      <c r="AW1337" s="13" t="s">
        <v>34</v>
      </c>
      <c r="AX1337" s="13" t="s">
        <v>75</v>
      </c>
      <c r="AY1337" s="233" t="s">
        <v>149</v>
      </c>
    </row>
    <row r="1338" spans="2:65" s="1" customFormat="1" ht="31.5" customHeight="1">
      <c r="B1338" s="40"/>
      <c r="C1338" s="187" t="s">
        <v>2203</v>
      </c>
      <c r="D1338" s="187" t="s">
        <v>151</v>
      </c>
      <c r="E1338" s="188" t="s">
        <v>2204</v>
      </c>
      <c r="F1338" s="189" t="s">
        <v>2205</v>
      </c>
      <c r="G1338" s="190" t="s">
        <v>253</v>
      </c>
      <c r="H1338" s="191">
        <v>254.52</v>
      </c>
      <c r="I1338" s="192"/>
      <c r="J1338" s="193">
        <f>ROUND(I1338*H1338,2)</f>
        <v>0</v>
      </c>
      <c r="K1338" s="189" t="s">
        <v>155</v>
      </c>
      <c r="L1338" s="60"/>
      <c r="M1338" s="194" t="s">
        <v>21</v>
      </c>
      <c r="N1338" s="195" t="s">
        <v>41</v>
      </c>
      <c r="O1338" s="41"/>
      <c r="P1338" s="196">
        <f>O1338*H1338</f>
        <v>0</v>
      </c>
      <c r="Q1338" s="196">
        <v>7.2000000000000005E-4</v>
      </c>
      <c r="R1338" s="196">
        <f>Q1338*H1338</f>
        <v>0.18325440000000001</v>
      </c>
      <c r="S1338" s="196">
        <v>0</v>
      </c>
      <c r="T1338" s="197">
        <f>S1338*H1338</f>
        <v>0</v>
      </c>
      <c r="AR1338" s="23" t="s">
        <v>244</v>
      </c>
      <c r="AT1338" s="23" t="s">
        <v>151</v>
      </c>
      <c r="AU1338" s="23" t="s">
        <v>82</v>
      </c>
      <c r="AY1338" s="23" t="s">
        <v>149</v>
      </c>
      <c r="BE1338" s="198">
        <f>IF(N1338="základní",J1338,0)</f>
        <v>0</v>
      </c>
      <c r="BF1338" s="198">
        <f>IF(N1338="snížená",J1338,0)</f>
        <v>0</v>
      </c>
      <c r="BG1338" s="198">
        <f>IF(N1338="zákl. přenesená",J1338,0)</f>
        <v>0</v>
      </c>
      <c r="BH1338" s="198">
        <f>IF(N1338="sníž. přenesená",J1338,0)</f>
        <v>0</v>
      </c>
      <c r="BI1338" s="198">
        <f>IF(N1338="nulová",J1338,0)</f>
        <v>0</v>
      </c>
      <c r="BJ1338" s="23" t="s">
        <v>75</v>
      </c>
      <c r="BK1338" s="198">
        <f>ROUND(I1338*H1338,2)</f>
        <v>0</v>
      </c>
      <c r="BL1338" s="23" t="s">
        <v>244</v>
      </c>
      <c r="BM1338" s="23" t="s">
        <v>2206</v>
      </c>
    </row>
    <row r="1339" spans="2:65" s="11" customFormat="1">
      <c r="B1339" s="199"/>
      <c r="C1339" s="200"/>
      <c r="D1339" s="201" t="s">
        <v>158</v>
      </c>
      <c r="E1339" s="202" t="s">
        <v>21</v>
      </c>
      <c r="F1339" s="203" t="s">
        <v>465</v>
      </c>
      <c r="G1339" s="200"/>
      <c r="H1339" s="204" t="s">
        <v>21</v>
      </c>
      <c r="I1339" s="205"/>
      <c r="J1339" s="200"/>
      <c r="K1339" s="200"/>
      <c r="L1339" s="206"/>
      <c r="M1339" s="207"/>
      <c r="N1339" s="208"/>
      <c r="O1339" s="208"/>
      <c r="P1339" s="208"/>
      <c r="Q1339" s="208"/>
      <c r="R1339" s="208"/>
      <c r="S1339" s="208"/>
      <c r="T1339" s="209"/>
      <c r="AT1339" s="210" t="s">
        <v>158</v>
      </c>
      <c r="AU1339" s="210" t="s">
        <v>82</v>
      </c>
      <c r="AV1339" s="11" t="s">
        <v>75</v>
      </c>
      <c r="AW1339" s="11" t="s">
        <v>34</v>
      </c>
      <c r="AX1339" s="11" t="s">
        <v>70</v>
      </c>
      <c r="AY1339" s="210" t="s">
        <v>149</v>
      </c>
    </row>
    <row r="1340" spans="2:65" s="12" customFormat="1">
      <c r="B1340" s="211"/>
      <c r="C1340" s="212"/>
      <c r="D1340" s="201" t="s">
        <v>158</v>
      </c>
      <c r="E1340" s="213" t="s">
        <v>21</v>
      </c>
      <c r="F1340" s="214" t="s">
        <v>466</v>
      </c>
      <c r="G1340" s="212"/>
      <c r="H1340" s="215">
        <v>292.39999999999998</v>
      </c>
      <c r="I1340" s="216"/>
      <c r="J1340" s="212"/>
      <c r="K1340" s="212"/>
      <c r="L1340" s="217"/>
      <c r="M1340" s="218"/>
      <c r="N1340" s="219"/>
      <c r="O1340" s="219"/>
      <c r="P1340" s="219"/>
      <c r="Q1340" s="219"/>
      <c r="R1340" s="219"/>
      <c r="S1340" s="219"/>
      <c r="T1340" s="220"/>
      <c r="AT1340" s="221" t="s">
        <v>158</v>
      </c>
      <c r="AU1340" s="221" t="s">
        <v>82</v>
      </c>
      <c r="AV1340" s="12" t="s">
        <v>82</v>
      </c>
      <c r="AW1340" s="12" t="s">
        <v>34</v>
      </c>
      <c r="AX1340" s="12" t="s">
        <v>70</v>
      </c>
      <c r="AY1340" s="221" t="s">
        <v>149</v>
      </c>
    </row>
    <row r="1341" spans="2:65" s="11" customFormat="1">
      <c r="B1341" s="199"/>
      <c r="C1341" s="200"/>
      <c r="D1341" s="201" t="s">
        <v>158</v>
      </c>
      <c r="E1341" s="202" t="s">
        <v>21</v>
      </c>
      <c r="F1341" s="203" t="s">
        <v>299</v>
      </c>
      <c r="G1341" s="200"/>
      <c r="H1341" s="204" t="s">
        <v>21</v>
      </c>
      <c r="I1341" s="205"/>
      <c r="J1341" s="200"/>
      <c r="K1341" s="200"/>
      <c r="L1341" s="206"/>
      <c r="M1341" s="207"/>
      <c r="N1341" s="208"/>
      <c r="O1341" s="208"/>
      <c r="P1341" s="208"/>
      <c r="Q1341" s="208"/>
      <c r="R1341" s="208"/>
      <c r="S1341" s="208"/>
      <c r="T1341" s="209"/>
      <c r="AT1341" s="210" t="s">
        <v>158</v>
      </c>
      <c r="AU1341" s="210" t="s">
        <v>82</v>
      </c>
      <c r="AV1341" s="11" t="s">
        <v>75</v>
      </c>
      <c r="AW1341" s="11" t="s">
        <v>34</v>
      </c>
      <c r="AX1341" s="11" t="s">
        <v>70</v>
      </c>
      <c r="AY1341" s="210" t="s">
        <v>149</v>
      </c>
    </row>
    <row r="1342" spans="2:65" s="12" customFormat="1">
      <c r="B1342" s="211"/>
      <c r="C1342" s="212"/>
      <c r="D1342" s="201" t="s">
        <v>158</v>
      </c>
      <c r="E1342" s="213" t="s">
        <v>21</v>
      </c>
      <c r="F1342" s="214" t="s">
        <v>311</v>
      </c>
      <c r="G1342" s="212"/>
      <c r="H1342" s="215">
        <v>-24</v>
      </c>
      <c r="I1342" s="216"/>
      <c r="J1342" s="212"/>
      <c r="K1342" s="212"/>
      <c r="L1342" s="217"/>
      <c r="M1342" s="218"/>
      <c r="N1342" s="219"/>
      <c r="O1342" s="219"/>
      <c r="P1342" s="219"/>
      <c r="Q1342" s="219"/>
      <c r="R1342" s="219"/>
      <c r="S1342" s="219"/>
      <c r="T1342" s="220"/>
      <c r="AT1342" s="221" t="s">
        <v>158</v>
      </c>
      <c r="AU1342" s="221" t="s">
        <v>82</v>
      </c>
      <c r="AV1342" s="12" t="s">
        <v>82</v>
      </c>
      <c r="AW1342" s="12" t="s">
        <v>34</v>
      </c>
      <c r="AX1342" s="12" t="s">
        <v>70</v>
      </c>
      <c r="AY1342" s="221" t="s">
        <v>149</v>
      </c>
    </row>
    <row r="1343" spans="2:65" s="12" customFormat="1">
      <c r="B1343" s="211"/>
      <c r="C1343" s="212"/>
      <c r="D1343" s="201" t="s">
        <v>158</v>
      </c>
      <c r="E1343" s="213" t="s">
        <v>21</v>
      </c>
      <c r="F1343" s="214" t="s">
        <v>312</v>
      </c>
      <c r="G1343" s="212"/>
      <c r="H1343" s="215">
        <v>-3.68</v>
      </c>
      <c r="I1343" s="216"/>
      <c r="J1343" s="212"/>
      <c r="K1343" s="212"/>
      <c r="L1343" s="217"/>
      <c r="M1343" s="218"/>
      <c r="N1343" s="219"/>
      <c r="O1343" s="219"/>
      <c r="P1343" s="219"/>
      <c r="Q1343" s="219"/>
      <c r="R1343" s="219"/>
      <c r="S1343" s="219"/>
      <c r="T1343" s="220"/>
      <c r="AT1343" s="221" t="s">
        <v>158</v>
      </c>
      <c r="AU1343" s="221" t="s">
        <v>82</v>
      </c>
      <c r="AV1343" s="12" t="s">
        <v>82</v>
      </c>
      <c r="AW1343" s="12" t="s">
        <v>34</v>
      </c>
      <c r="AX1343" s="12" t="s">
        <v>70</v>
      </c>
      <c r="AY1343" s="221" t="s">
        <v>149</v>
      </c>
    </row>
    <row r="1344" spans="2:65" s="12" customFormat="1">
      <c r="B1344" s="211"/>
      <c r="C1344" s="212"/>
      <c r="D1344" s="201" t="s">
        <v>158</v>
      </c>
      <c r="E1344" s="213" t="s">
        <v>21</v>
      </c>
      <c r="F1344" s="214" t="s">
        <v>313</v>
      </c>
      <c r="G1344" s="212"/>
      <c r="H1344" s="215">
        <v>-3</v>
      </c>
      <c r="I1344" s="216"/>
      <c r="J1344" s="212"/>
      <c r="K1344" s="212"/>
      <c r="L1344" s="217"/>
      <c r="M1344" s="218"/>
      <c r="N1344" s="219"/>
      <c r="O1344" s="219"/>
      <c r="P1344" s="219"/>
      <c r="Q1344" s="219"/>
      <c r="R1344" s="219"/>
      <c r="S1344" s="219"/>
      <c r="T1344" s="220"/>
      <c r="AT1344" s="221" t="s">
        <v>158</v>
      </c>
      <c r="AU1344" s="221" t="s">
        <v>82</v>
      </c>
      <c r="AV1344" s="12" t="s">
        <v>82</v>
      </c>
      <c r="AW1344" s="12" t="s">
        <v>34</v>
      </c>
      <c r="AX1344" s="12" t="s">
        <v>70</v>
      </c>
      <c r="AY1344" s="221" t="s">
        <v>149</v>
      </c>
    </row>
    <row r="1345" spans="2:65" s="12" customFormat="1">
      <c r="B1345" s="211"/>
      <c r="C1345" s="212"/>
      <c r="D1345" s="201" t="s">
        <v>158</v>
      </c>
      <c r="E1345" s="213" t="s">
        <v>21</v>
      </c>
      <c r="F1345" s="214" t="s">
        <v>314</v>
      </c>
      <c r="G1345" s="212"/>
      <c r="H1345" s="215">
        <v>-7.2</v>
      </c>
      <c r="I1345" s="216"/>
      <c r="J1345" s="212"/>
      <c r="K1345" s="212"/>
      <c r="L1345" s="217"/>
      <c r="M1345" s="218"/>
      <c r="N1345" s="219"/>
      <c r="O1345" s="219"/>
      <c r="P1345" s="219"/>
      <c r="Q1345" s="219"/>
      <c r="R1345" s="219"/>
      <c r="S1345" s="219"/>
      <c r="T1345" s="220"/>
      <c r="AT1345" s="221" t="s">
        <v>158</v>
      </c>
      <c r="AU1345" s="221" t="s">
        <v>82</v>
      </c>
      <c r="AV1345" s="12" t="s">
        <v>82</v>
      </c>
      <c r="AW1345" s="12" t="s">
        <v>34</v>
      </c>
      <c r="AX1345" s="12" t="s">
        <v>70</v>
      </c>
      <c r="AY1345" s="221" t="s">
        <v>149</v>
      </c>
    </row>
    <row r="1346" spans="2:65" s="13" customFormat="1">
      <c r="B1346" s="222"/>
      <c r="C1346" s="223"/>
      <c r="D1346" s="201" t="s">
        <v>158</v>
      </c>
      <c r="E1346" s="247" t="s">
        <v>21</v>
      </c>
      <c r="F1346" s="248" t="s">
        <v>161</v>
      </c>
      <c r="G1346" s="223"/>
      <c r="H1346" s="249">
        <v>254.52</v>
      </c>
      <c r="I1346" s="228"/>
      <c r="J1346" s="223"/>
      <c r="K1346" s="223"/>
      <c r="L1346" s="229"/>
      <c r="M1346" s="230"/>
      <c r="N1346" s="231"/>
      <c r="O1346" s="231"/>
      <c r="P1346" s="231"/>
      <c r="Q1346" s="231"/>
      <c r="R1346" s="231"/>
      <c r="S1346" s="231"/>
      <c r="T1346" s="232"/>
      <c r="AT1346" s="233" t="s">
        <v>158</v>
      </c>
      <c r="AU1346" s="233" t="s">
        <v>82</v>
      </c>
      <c r="AV1346" s="13" t="s">
        <v>156</v>
      </c>
      <c r="AW1346" s="13" t="s">
        <v>34</v>
      </c>
      <c r="AX1346" s="13" t="s">
        <v>75</v>
      </c>
      <c r="AY1346" s="233" t="s">
        <v>149</v>
      </c>
    </row>
    <row r="1347" spans="2:65" s="10" customFormat="1" ht="29.85" customHeight="1">
      <c r="B1347" s="170"/>
      <c r="C1347" s="171"/>
      <c r="D1347" s="184" t="s">
        <v>69</v>
      </c>
      <c r="E1347" s="185" t="s">
        <v>2207</v>
      </c>
      <c r="F1347" s="185" t="s">
        <v>2208</v>
      </c>
      <c r="G1347" s="171"/>
      <c r="H1347" s="171"/>
      <c r="I1347" s="174"/>
      <c r="J1347" s="186">
        <f>BK1347</f>
        <v>0</v>
      </c>
      <c r="K1347" s="171"/>
      <c r="L1347" s="176"/>
      <c r="M1347" s="177"/>
      <c r="N1347" s="178"/>
      <c r="O1347" s="178"/>
      <c r="P1347" s="179">
        <f>SUM(P1348:P1370)</f>
        <v>0</v>
      </c>
      <c r="Q1347" s="178"/>
      <c r="R1347" s="179">
        <f>SUM(R1348:R1370)</f>
        <v>0.18602880000000002</v>
      </c>
      <c r="S1347" s="178"/>
      <c r="T1347" s="180">
        <f>SUM(T1348:T1370)</f>
        <v>0</v>
      </c>
      <c r="AR1347" s="181" t="s">
        <v>82</v>
      </c>
      <c r="AT1347" s="182" t="s">
        <v>69</v>
      </c>
      <c r="AU1347" s="182" t="s">
        <v>75</v>
      </c>
      <c r="AY1347" s="181" t="s">
        <v>149</v>
      </c>
      <c r="BK1347" s="183">
        <f>SUM(BK1348:BK1370)</f>
        <v>0</v>
      </c>
    </row>
    <row r="1348" spans="2:65" s="1" customFormat="1" ht="31.5" customHeight="1">
      <c r="B1348" s="40"/>
      <c r="C1348" s="187" t="s">
        <v>2209</v>
      </c>
      <c r="D1348" s="187" t="s">
        <v>151</v>
      </c>
      <c r="E1348" s="188" t="s">
        <v>2210</v>
      </c>
      <c r="F1348" s="189" t="s">
        <v>2211</v>
      </c>
      <c r="G1348" s="190" t="s">
        <v>253</v>
      </c>
      <c r="H1348" s="191">
        <v>581.34</v>
      </c>
      <c r="I1348" s="192"/>
      <c r="J1348" s="193">
        <f>ROUND(I1348*H1348,2)</f>
        <v>0</v>
      </c>
      <c r="K1348" s="189" t="s">
        <v>155</v>
      </c>
      <c r="L1348" s="60"/>
      <c r="M1348" s="194" t="s">
        <v>21</v>
      </c>
      <c r="N1348" s="195" t="s">
        <v>41</v>
      </c>
      <c r="O1348" s="41"/>
      <c r="P1348" s="196">
        <f>O1348*H1348</f>
        <v>0</v>
      </c>
      <c r="Q1348" s="196">
        <v>3.2000000000000003E-4</v>
      </c>
      <c r="R1348" s="196">
        <f>Q1348*H1348</f>
        <v>0.18602880000000002</v>
      </c>
      <c r="S1348" s="196">
        <v>0</v>
      </c>
      <c r="T1348" s="197">
        <f>S1348*H1348</f>
        <v>0</v>
      </c>
      <c r="AR1348" s="23" t="s">
        <v>244</v>
      </c>
      <c r="AT1348" s="23" t="s">
        <v>151</v>
      </c>
      <c r="AU1348" s="23" t="s">
        <v>82</v>
      </c>
      <c r="AY1348" s="23" t="s">
        <v>149</v>
      </c>
      <c r="BE1348" s="198">
        <f>IF(N1348="základní",J1348,0)</f>
        <v>0</v>
      </c>
      <c r="BF1348" s="198">
        <f>IF(N1348="snížená",J1348,0)</f>
        <v>0</v>
      </c>
      <c r="BG1348" s="198">
        <f>IF(N1348="zákl. přenesená",J1348,0)</f>
        <v>0</v>
      </c>
      <c r="BH1348" s="198">
        <f>IF(N1348="sníž. přenesená",J1348,0)</f>
        <v>0</v>
      </c>
      <c r="BI1348" s="198">
        <f>IF(N1348="nulová",J1348,0)</f>
        <v>0</v>
      </c>
      <c r="BJ1348" s="23" t="s">
        <v>75</v>
      </c>
      <c r="BK1348" s="198">
        <f>ROUND(I1348*H1348,2)</f>
        <v>0</v>
      </c>
      <c r="BL1348" s="23" t="s">
        <v>244</v>
      </c>
      <c r="BM1348" s="23" t="s">
        <v>2212</v>
      </c>
    </row>
    <row r="1349" spans="2:65" s="11" customFormat="1">
      <c r="B1349" s="199"/>
      <c r="C1349" s="200"/>
      <c r="D1349" s="201" t="s">
        <v>158</v>
      </c>
      <c r="E1349" s="202" t="s">
        <v>21</v>
      </c>
      <c r="F1349" s="203" t="s">
        <v>296</v>
      </c>
      <c r="G1349" s="200"/>
      <c r="H1349" s="204" t="s">
        <v>21</v>
      </c>
      <c r="I1349" s="205"/>
      <c r="J1349" s="200"/>
      <c r="K1349" s="200"/>
      <c r="L1349" s="206"/>
      <c r="M1349" s="207"/>
      <c r="N1349" s="208"/>
      <c r="O1349" s="208"/>
      <c r="P1349" s="208"/>
      <c r="Q1349" s="208"/>
      <c r="R1349" s="208"/>
      <c r="S1349" s="208"/>
      <c r="T1349" s="209"/>
      <c r="AT1349" s="210" t="s">
        <v>158</v>
      </c>
      <c r="AU1349" s="210" t="s">
        <v>82</v>
      </c>
      <c r="AV1349" s="11" t="s">
        <v>75</v>
      </c>
      <c r="AW1349" s="11" t="s">
        <v>34</v>
      </c>
      <c r="AX1349" s="11" t="s">
        <v>70</v>
      </c>
      <c r="AY1349" s="210" t="s">
        <v>149</v>
      </c>
    </row>
    <row r="1350" spans="2:65" s="11" customFormat="1">
      <c r="B1350" s="199"/>
      <c r="C1350" s="200"/>
      <c r="D1350" s="201" t="s">
        <v>158</v>
      </c>
      <c r="E1350" s="202" t="s">
        <v>21</v>
      </c>
      <c r="F1350" s="203" t="s">
        <v>413</v>
      </c>
      <c r="G1350" s="200"/>
      <c r="H1350" s="204" t="s">
        <v>21</v>
      </c>
      <c r="I1350" s="205"/>
      <c r="J1350" s="200"/>
      <c r="K1350" s="200"/>
      <c r="L1350" s="206"/>
      <c r="M1350" s="207"/>
      <c r="N1350" s="208"/>
      <c r="O1350" s="208"/>
      <c r="P1350" s="208"/>
      <c r="Q1350" s="208"/>
      <c r="R1350" s="208"/>
      <c r="S1350" s="208"/>
      <c r="T1350" s="209"/>
      <c r="AT1350" s="210" t="s">
        <v>158</v>
      </c>
      <c r="AU1350" s="210" t="s">
        <v>82</v>
      </c>
      <c r="AV1350" s="11" t="s">
        <v>75</v>
      </c>
      <c r="AW1350" s="11" t="s">
        <v>34</v>
      </c>
      <c r="AX1350" s="11" t="s">
        <v>70</v>
      </c>
      <c r="AY1350" s="210" t="s">
        <v>149</v>
      </c>
    </row>
    <row r="1351" spans="2:65" s="12" customFormat="1">
      <c r="B1351" s="211"/>
      <c r="C1351" s="212"/>
      <c r="D1351" s="201" t="s">
        <v>158</v>
      </c>
      <c r="E1351" s="213" t="s">
        <v>21</v>
      </c>
      <c r="F1351" s="214" t="s">
        <v>414</v>
      </c>
      <c r="G1351" s="212"/>
      <c r="H1351" s="215">
        <v>51.45</v>
      </c>
      <c r="I1351" s="216"/>
      <c r="J1351" s="212"/>
      <c r="K1351" s="212"/>
      <c r="L1351" s="217"/>
      <c r="M1351" s="218"/>
      <c r="N1351" s="219"/>
      <c r="O1351" s="219"/>
      <c r="P1351" s="219"/>
      <c r="Q1351" s="219"/>
      <c r="R1351" s="219"/>
      <c r="S1351" s="219"/>
      <c r="T1351" s="220"/>
      <c r="AT1351" s="221" t="s">
        <v>158</v>
      </c>
      <c r="AU1351" s="221" t="s">
        <v>82</v>
      </c>
      <c r="AV1351" s="12" t="s">
        <v>82</v>
      </c>
      <c r="AW1351" s="12" t="s">
        <v>34</v>
      </c>
      <c r="AX1351" s="12" t="s">
        <v>70</v>
      </c>
      <c r="AY1351" s="221" t="s">
        <v>149</v>
      </c>
    </row>
    <row r="1352" spans="2:65" s="11" customFormat="1">
      <c r="B1352" s="199"/>
      <c r="C1352" s="200"/>
      <c r="D1352" s="201" t="s">
        <v>158</v>
      </c>
      <c r="E1352" s="202" t="s">
        <v>21</v>
      </c>
      <c r="F1352" s="203" t="s">
        <v>419</v>
      </c>
      <c r="G1352" s="200"/>
      <c r="H1352" s="204" t="s">
        <v>21</v>
      </c>
      <c r="I1352" s="205"/>
      <c r="J1352" s="200"/>
      <c r="K1352" s="200"/>
      <c r="L1352" s="206"/>
      <c r="M1352" s="207"/>
      <c r="N1352" s="208"/>
      <c r="O1352" s="208"/>
      <c r="P1352" s="208"/>
      <c r="Q1352" s="208"/>
      <c r="R1352" s="208"/>
      <c r="S1352" s="208"/>
      <c r="T1352" s="209"/>
      <c r="AT1352" s="210" t="s">
        <v>158</v>
      </c>
      <c r="AU1352" s="210" t="s">
        <v>82</v>
      </c>
      <c r="AV1352" s="11" t="s">
        <v>75</v>
      </c>
      <c r="AW1352" s="11" t="s">
        <v>34</v>
      </c>
      <c r="AX1352" s="11" t="s">
        <v>70</v>
      </c>
      <c r="AY1352" s="210" t="s">
        <v>149</v>
      </c>
    </row>
    <row r="1353" spans="2:65" s="12" customFormat="1">
      <c r="B1353" s="211"/>
      <c r="C1353" s="212"/>
      <c r="D1353" s="201" t="s">
        <v>158</v>
      </c>
      <c r="E1353" s="213" t="s">
        <v>21</v>
      </c>
      <c r="F1353" s="214" t="s">
        <v>420</v>
      </c>
      <c r="G1353" s="212"/>
      <c r="H1353" s="215">
        <v>27.6</v>
      </c>
      <c r="I1353" s="216"/>
      <c r="J1353" s="212"/>
      <c r="K1353" s="212"/>
      <c r="L1353" s="217"/>
      <c r="M1353" s="218"/>
      <c r="N1353" s="219"/>
      <c r="O1353" s="219"/>
      <c r="P1353" s="219"/>
      <c r="Q1353" s="219"/>
      <c r="R1353" s="219"/>
      <c r="S1353" s="219"/>
      <c r="T1353" s="220"/>
      <c r="AT1353" s="221" t="s">
        <v>158</v>
      </c>
      <c r="AU1353" s="221" t="s">
        <v>82</v>
      </c>
      <c r="AV1353" s="12" t="s">
        <v>82</v>
      </c>
      <c r="AW1353" s="12" t="s">
        <v>34</v>
      </c>
      <c r="AX1353" s="12" t="s">
        <v>70</v>
      </c>
      <c r="AY1353" s="221" t="s">
        <v>149</v>
      </c>
    </row>
    <row r="1354" spans="2:65" s="11" customFormat="1">
      <c r="B1354" s="199"/>
      <c r="C1354" s="200"/>
      <c r="D1354" s="201" t="s">
        <v>158</v>
      </c>
      <c r="E1354" s="202" t="s">
        <v>21</v>
      </c>
      <c r="F1354" s="203" t="s">
        <v>422</v>
      </c>
      <c r="G1354" s="200"/>
      <c r="H1354" s="204" t="s">
        <v>21</v>
      </c>
      <c r="I1354" s="205"/>
      <c r="J1354" s="200"/>
      <c r="K1354" s="200"/>
      <c r="L1354" s="206"/>
      <c r="M1354" s="207"/>
      <c r="N1354" s="208"/>
      <c r="O1354" s="208"/>
      <c r="P1354" s="208"/>
      <c r="Q1354" s="208"/>
      <c r="R1354" s="208"/>
      <c r="S1354" s="208"/>
      <c r="T1354" s="209"/>
      <c r="AT1354" s="210" t="s">
        <v>158</v>
      </c>
      <c r="AU1354" s="210" t="s">
        <v>82</v>
      </c>
      <c r="AV1354" s="11" t="s">
        <v>75</v>
      </c>
      <c r="AW1354" s="11" t="s">
        <v>34</v>
      </c>
      <c r="AX1354" s="11" t="s">
        <v>70</v>
      </c>
      <c r="AY1354" s="210" t="s">
        <v>149</v>
      </c>
    </row>
    <row r="1355" spans="2:65" s="12" customFormat="1">
      <c r="B1355" s="211"/>
      <c r="C1355" s="212"/>
      <c r="D1355" s="201" t="s">
        <v>158</v>
      </c>
      <c r="E1355" s="213" t="s">
        <v>21</v>
      </c>
      <c r="F1355" s="214" t="s">
        <v>423</v>
      </c>
      <c r="G1355" s="212"/>
      <c r="H1355" s="215">
        <v>65.849999999999994</v>
      </c>
      <c r="I1355" s="216"/>
      <c r="J1355" s="212"/>
      <c r="K1355" s="212"/>
      <c r="L1355" s="217"/>
      <c r="M1355" s="218"/>
      <c r="N1355" s="219"/>
      <c r="O1355" s="219"/>
      <c r="P1355" s="219"/>
      <c r="Q1355" s="219"/>
      <c r="R1355" s="219"/>
      <c r="S1355" s="219"/>
      <c r="T1355" s="220"/>
      <c r="AT1355" s="221" t="s">
        <v>158</v>
      </c>
      <c r="AU1355" s="221" t="s">
        <v>82</v>
      </c>
      <c r="AV1355" s="12" t="s">
        <v>82</v>
      </c>
      <c r="AW1355" s="12" t="s">
        <v>34</v>
      </c>
      <c r="AX1355" s="12" t="s">
        <v>70</v>
      </c>
      <c r="AY1355" s="221" t="s">
        <v>149</v>
      </c>
    </row>
    <row r="1356" spans="2:65" s="11" customFormat="1">
      <c r="B1356" s="199"/>
      <c r="C1356" s="200"/>
      <c r="D1356" s="201" t="s">
        <v>158</v>
      </c>
      <c r="E1356" s="202" t="s">
        <v>21</v>
      </c>
      <c r="F1356" s="203" t="s">
        <v>425</v>
      </c>
      <c r="G1356" s="200"/>
      <c r="H1356" s="204" t="s">
        <v>21</v>
      </c>
      <c r="I1356" s="205"/>
      <c r="J1356" s="200"/>
      <c r="K1356" s="200"/>
      <c r="L1356" s="206"/>
      <c r="M1356" s="207"/>
      <c r="N1356" s="208"/>
      <c r="O1356" s="208"/>
      <c r="P1356" s="208"/>
      <c r="Q1356" s="208"/>
      <c r="R1356" s="208"/>
      <c r="S1356" s="208"/>
      <c r="T1356" s="209"/>
      <c r="AT1356" s="210" t="s">
        <v>158</v>
      </c>
      <c r="AU1356" s="210" t="s">
        <v>82</v>
      </c>
      <c r="AV1356" s="11" t="s">
        <v>75</v>
      </c>
      <c r="AW1356" s="11" t="s">
        <v>34</v>
      </c>
      <c r="AX1356" s="11" t="s">
        <v>70</v>
      </c>
      <c r="AY1356" s="210" t="s">
        <v>149</v>
      </c>
    </row>
    <row r="1357" spans="2:65" s="12" customFormat="1">
      <c r="B1357" s="211"/>
      <c r="C1357" s="212"/>
      <c r="D1357" s="201" t="s">
        <v>158</v>
      </c>
      <c r="E1357" s="213" t="s">
        <v>21</v>
      </c>
      <c r="F1357" s="214" t="s">
        <v>453</v>
      </c>
      <c r="G1357" s="212"/>
      <c r="H1357" s="215">
        <v>8.7200000000000006</v>
      </c>
      <c r="I1357" s="216"/>
      <c r="J1357" s="212"/>
      <c r="K1357" s="212"/>
      <c r="L1357" s="217"/>
      <c r="M1357" s="218"/>
      <c r="N1357" s="219"/>
      <c r="O1357" s="219"/>
      <c r="P1357" s="219"/>
      <c r="Q1357" s="219"/>
      <c r="R1357" s="219"/>
      <c r="S1357" s="219"/>
      <c r="T1357" s="220"/>
      <c r="AT1357" s="221" t="s">
        <v>158</v>
      </c>
      <c r="AU1357" s="221" t="s">
        <v>82</v>
      </c>
      <c r="AV1357" s="12" t="s">
        <v>82</v>
      </c>
      <c r="AW1357" s="12" t="s">
        <v>34</v>
      </c>
      <c r="AX1357" s="12" t="s">
        <v>70</v>
      </c>
      <c r="AY1357" s="221" t="s">
        <v>149</v>
      </c>
    </row>
    <row r="1358" spans="2:65" s="11" customFormat="1">
      <c r="B1358" s="199"/>
      <c r="C1358" s="200"/>
      <c r="D1358" s="201" t="s">
        <v>158</v>
      </c>
      <c r="E1358" s="202" t="s">
        <v>21</v>
      </c>
      <c r="F1358" s="203" t="s">
        <v>428</v>
      </c>
      <c r="G1358" s="200"/>
      <c r="H1358" s="204" t="s">
        <v>21</v>
      </c>
      <c r="I1358" s="205"/>
      <c r="J1358" s="200"/>
      <c r="K1358" s="200"/>
      <c r="L1358" s="206"/>
      <c r="M1358" s="207"/>
      <c r="N1358" s="208"/>
      <c r="O1358" s="208"/>
      <c r="P1358" s="208"/>
      <c r="Q1358" s="208"/>
      <c r="R1358" s="208"/>
      <c r="S1358" s="208"/>
      <c r="T1358" s="209"/>
      <c r="AT1358" s="210" t="s">
        <v>158</v>
      </c>
      <c r="AU1358" s="210" t="s">
        <v>82</v>
      </c>
      <c r="AV1358" s="11" t="s">
        <v>75</v>
      </c>
      <c r="AW1358" s="11" t="s">
        <v>34</v>
      </c>
      <c r="AX1358" s="11" t="s">
        <v>70</v>
      </c>
      <c r="AY1358" s="210" t="s">
        <v>149</v>
      </c>
    </row>
    <row r="1359" spans="2:65" s="12" customFormat="1">
      <c r="B1359" s="211"/>
      <c r="C1359" s="212"/>
      <c r="D1359" s="201" t="s">
        <v>158</v>
      </c>
      <c r="E1359" s="213" t="s">
        <v>21</v>
      </c>
      <c r="F1359" s="214" t="s">
        <v>454</v>
      </c>
      <c r="G1359" s="212"/>
      <c r="H1359" s="215">
        <v>7.52</v>
      </c>
      <c r="I1359" s="216"/>
      <c r="J1359" s="212"/>
      <c r="K1359" s="212"/>
      <c r="L1359" s="217"/>
      <c r="M1359" s="218"/>
      <c r="N1359" s="219"/>
      <c r="O1359" s="219"/>
      <c r="P1359" s="219"/>
      <c r="Q1359" s="219"/>
      <c r="R1359" s="219"/>
      <c r="S1359" s="219"/>
      <c r="T1359" s="220"/>
      <c r="AT1359" s="221" t="s">
        <v>158</v>
      </c>
      <c r="AU1359" s="221" t="s">
        <v>82</v>
      </c>
      <c r="AV1359" s="12" t="s">
        <v>82</v>
      </c>
      <c r="AW1359" s="12" t="s">
        <v>34</v>
      </c>
      <c r="AX1359" s="12" t="s">
        <v>70</v>
      </c>
      <c r="AY1359" s="221" t="s">
        <v>149</v>
      </c>
    </row>
    <row r="1360" spans="2:65" s="11" customFormat="1">
      <c r="B1360" s="199"/>
      <c r="C1360" s="200"/>
      <c r="D1360" s="201" t="s">
        <v>158</v>
      </c>
      <c r="E1360" s="202" t="s">
        <v>21</v>
      </c>
      <c r="F1360" s="203" t="s">
        <v>430</v>
      </c>
      <c r="G1360" s="200"/>
      <c r="H1360" s="204" t="s">
        <v>21</v>
      </c>
      <c r="I1360" s="205"/>
      <c r="J1360" s="200"/>
      <c r="K1360" s="200"/>
      <c r="L1360" s="206"/>
      <c r="M1360" s="207"/>
      <c r="N1360" s="208"/>
      <c r="O1360" s="208"/>
      <c r="P1360" s="208"/>
      <c r="Q1360" s="208"/>
      <c r="R1360" s="208"/>
      <c r="S1360" s="208"/>
      <c r="T1360" s="209"/>
      <c r="AT1360" s="210" t="s">
        <v>158</v>
      </c>
      <c r="AU1360" s="210" t="s">
        <v>82</v>
      </c>
      <c r="AV1360" s="11" t="s">
        <v>75</v>
      </c>
      <c r="AW1360" s="11" t="s">
        <v>34</v>
      </c>
      <c r="AX1360" s="11" t="s">
        <v>70</v>
      </c>
      <c r="AY1360" s="210" t="s">
        <v>149</v>
      </c>
    </row>
    <row r="1361" spans="2:65" s="12" customFormat="1">
      <c r="B1361" s="211"/>
      <c r="C1361" s="212"/>
      <c r="D1361" s="201" t="s">
        <v>158</v>
      </c>
      <c r="E1361" s="213" t="s">
        <v>21</v>
      </c>
      <c r="F1361" s="214" t="s">
        <v>455</v>
      </c>
      <c r="G1361" s="212"/>
      <c r="H1361" s="215">
        <v>5.76</v>
      </c>
      <c r="I1361" s="216"/>
      <c r="J1361" s="212"/>
      <c r="K1361" s="212"/>
      <c r="L1361" s="217"/>
      <c r="M1361" s="218"/>
      <c r="N1361" s="219"/>
      <c r="O1361" s="219"/>
      <c r="P1361" s="219"/>
      <c r="Q1361" s="219"/>
      <c r="R1361" s="219"/>
      <c r="S1361" s="219"/>
      <c r="T1361" s="220"/>
      <c r="AT1361" s="221" t="s">
        <v>158</v>
      </c>
      <c r="AU1361" s="221" t="s">
        <v>82</v>
      </c>
      <c r="AV1361" s="12" t="s">
        <v>82</v>
      </c>
      <c r="AW1361" s="12" t="s">
        <v>34</v>
      </c>
      <c r="AX1361" s="12" t="s">
        <v>70</v>
      </c>
      <c r="AY1361" s="221" t="s">
        <v>149</v>
      </c>
    </row>
    <row r="1362" spans="2:65" s="11" customFormat="1">
      <c r="B1362" s="199"/>
      <c r="C1362" s="200"/>
      <c r="D1362" s="201" t="s">
        <v>158</v>
      </c>
      <c r="E1362" s="202" t="s">
        <v>21</v>
      </c>
      <c r="F1362" s="203" t="s">
        <v>432</v>
      </c>
      <c r="G1362" s="200"/>
      <c r="H1362" s="204" t="s">
        <v>21</v>
      </c>
      <c r="I1362" s="205"/>
      <c r="J1362" s="200"/>
      <c r="K1362" s="200"/>
      <c r="L1362" s="206"/>
      <c r="M1362" s="207"/>
      <c r="N1362" s="208"/>
      <c r="O1362" s="208"/>
      <c r="P1362" s="208"/>
      <c r="Q1362" s="208"/>
      <c r="R1362" s="208"/>
      <c r="S1362" s="208"/>
      <c r="T1362" s="209"/>
      <c r="AT1362" s="210" t="s">
        <v>158</v>
      </c>
      <c r="AU1362" s="210" t="s">
        <v>82</v>
      </c>
      <c r="AV1362" s="11" t="s">
        <v>75</v>
      </c>
      <c r="AW1362" s="11" t="s">
        <v>34</v>
      </c>
      <c r="AX1362" s="11" t="s">
        <v>70</v>
      </c>
      <c r="AY1362" s="210" t="s">
        <v>149</v>
      </c>
    </row>
    <row r="1363" spans="2:65" s="12" customFormat="1">
      <c r="B1363" s="211"/>
      <c r="C1363" s="212"/>
      <c r="D1363" s="201" t="s">
        <v>158</v>
      </c>
      <c r="E1363" s="213" t="s">
        <v>21</v>
      </c>
      <c r="F1363" s="214" t="s">
        <v>433</v>
      </c>
      <c r="G1363" s="212"/>
      <c r="H1363" s="215">
        <v>158.54400000000001</v>
      </c>
      <c r="I1363" s="216"/>
      <c r="J1363" s="212"/>
      <c r="K1363" s="212"/>
      <c r="L1363" s="217"/>
      <c r="M1363" s="218"/>
      <c r="N1363" s="219"/>
      <c r="O1363" s="219"/>
      <c r="P1363" s="219"/>
      <c r="Q1363" s="219"/>
      <c r="R1363" s="219"/>
      <c r="S1363" s="219"/>
      <c r="T1363" s="220"/>
      <c r="AT1363" s="221" t="s">
        <v>158</v>
      </c>
      <c r="AU1363" s="221" t="s">
        <v>82</v>
      </c>
      <c r="AV1363" s="12" t="s">
        <v>82</v>
      </c>
      <c r="AW1363" s="12" t="s">
        <v>34</v>
      </c>
      <c r="AX1363" s="12" t="s">
        <v>70</v>
      </c>
      <c r="AY1363" s="221" t="s">
        <v>149</v>
      </c>
    </row>
    <row r="1364" spans="2:65" s="11" customFormat="1">
      <c r="B1364" s="199"/>
      <c r="C1364" s="200"/>
      <c r="D1364" s="201" t="s">
        <v>158</v>
      </c>
      <c r="E1364" s="202" t="s">
        <v>21</v>
      </c>
      <c r="F1364" s="203" t="s">
        <v>435</v>
      </c>
      <c r="G1364" s="200"/>
      <c r="H1364" s="204" t="s">
        <v>21</v>
      </c>
      <c r="I1364" s="205"/>
      <c r="J1364" s="200"/>
      <c r="K1364" s="200"/>
      <c r="L1364" s="206"/>
      <c r="M1364" s="207"/>
      <c r="N1364" s="208"/>
      <c r="O1364" s="208"/>
      <c r="P1364" s="208"/>
      <c r="Q1364" s="208"/>
      <c r="R1364" s="208"/>
      <c r="S1364" s="208"/>
      <c r="T1364" s="209"/>
      <c r="AT1364" s="210" t="s">
        <v>158</v>
      </c>
      <c r="AU1364" s="210" t="s">
        <v>82</v>
      </c>
      <c r="AV1364" s="11" t="s">
        <v>75</v>
      </c>
      <c r="AW1364" s="11" t="s">
        <v>34</v>
      </c>
      <c r="AX1364" s="11" t="s">
        <v>70</v>
      </c>
      <c r="AY1364" s="210" t="s">
        <v>149</v>
      </c>
    </row>
    <row r="1365" spans="2:65" s="12" customFormat="1">
      <c r="B1365" s="211"/>
      <c r="C1365" s="212"/>
      <c r="D1365" s="201" t="s">
        <v>158</v>
      </c>
      <c r="E1365" s="213" t="s">
        <v>21</v>
      </c>
      <c r="F1365" s="214" t="s">
        <v>456</v>
      </c>
      <c r="G1365" s="212"/>
      <c r="H1365" s="215">
        <v>62.496000000000002</v>
      </c>
      <c r="I1365" s="216"/>
      <c r="J1365" s="212"/>
      <c r="K1365" s="212"/>
      <c r="L1365" s="217"/>
      <c r="M1365" s="218"/>
      <c r="N1365" s="219"/>
      <c r="O1365" s="219"/>
      <c r="P1365" s="219"/>
      <c r="Q1365" s="219"/>
      <c r="R1365" s="219"/>
      <c r="S1365" s="219"/>
      <c r="T1365" s="220"/>
      <c r="AT1365" s="221" t="s">
        <v>158</v>
      </c>
      <c r="AU1365" s="221" t="s">
        <v>82</v>
      </c>
      <c r="AV1365" s="12" t="s">
        <v>82</v>
      </c>
      <c r="AW1365" s="12" t="s">
        <v>34</v>
      </c>
      <c r="AX1365" s="12" t="s">
        <v>70</v>
      </c>
      <c r="AY1365" s="221" t="s">
        <v>149</v>
      </c>
    </row>
    <row r="1366" spans="2:65" s="11" customFormat="1">
      <c r="B1366" s="199"/>
      <c r="C1366" s="200"/>
      <c r="D1366" s="201" t="s">
        <v>158</v>
      </c>
      <c r="E1366" s="202" t="s">
        <v>21</v>
      </c>
      <c r="F1366" s="203" t="s">
        <v>299</v>
      </c>
      <c r="G1366" s="200"/>
      <c r="H1366" s="204" t="s">
        <v>21</v>
      </c>
      <c r="I1366" s="205"/>
      <c r="J1366" s="200"/>
      <c r="K1366" s="200"/>
      <c r="L1366" s="206"/>
      <c r="M1366" s="207"/>
      <c r="N1366" s="208"/>
      <c r="O1366" s="208"/>
      <c r="P1366" s="208"/>
      <c r="Q1366" s="208"/>
      <c r="R1366" s="208"/>
      <c r="S1366" s="208"/>
      <c r="T1366" s="209"/>
      <c r="AT1366" s="210" t="s">
        <v>158</v>
      </c>
      <c r="AU1366" s="210" t="s">
        <v>82</v>
      </c>
      <c r="AV1366" s="11" t="s">
        <v>75</v>
      </c>
      <c r="AW1366" s="11" t="s">
        <v>34</v>
      </c>
      <c r="AX1366" s="11" t="s">
        <v>70</v>
      </c>
      <c r="AY1366" s="210" t="s">
        <v>149</v>
      </c>
    </row>
    <row r="1367" spans="2:65" s="12" customFormat="1">
      <c r="B1367" s="211"/>
      <c r="C1367" s="212"/>
      <c r="D1367" s="201" t="s">
        <v>158</v>
      </c>
      <c r="E1367" s="213" t="s">
        <v>21</v>
      </c>
      <c r="F1367" s="214" t="s">
        <v>314</v>
      </c>
      <c r="G1367" s="212"/>
      <c r="H1367" s="215">
        <v>-7.2</v>
      </c>
      <c r="I1367" s="216"/>
      <c r="J1367" s="212"/>
      <c r="K1367" s="212"/>
      <c r="L1367" s="217"/>
      <c r="M1367" s="218"/>
      <c r="N1367" s="219"/>
      <c r="O1367" s="219"/>
      <c r="P1367" s="219"/>
      <c r="Q1367" s="219"/>
      <c r="R1367" s="219"/>
      <c r="S1367" s="219"/>
      <c r="T1367" s="220"/>
      <c r="AT1367" s="221" t="s">
        <v>158</v>
      </c>
      <c r="AU1367" s="221" t="s">
        <v>82</v>
      </c>
      <c r="AV1367" s="12" t="s">
        <v>82</v>
      </c>
      <c r="AW1367" s="12" t="s">
        <v>34</v>
      </c>
      <c r="AX1367" s="12" t="s">
        <v>70</v>
      </c>
      <c r="AY1367" s="221" t="s">
        <v>149</v>
      </c>
    </row>
    <row r="1368" spans="2:65" s="11" customFormat="1">
      <c r="B1368" s="199"/>
      <c r="C1368" s="200"/>
      <c r="D1368" s="201" t="s">
        <v>158</v>
      </c>
      <c r="E1368" s="202" t="s">
        <v>21</v>
      </c>
      <c r="F1368" s="203" t="s">
        <v>2213</v>
      </c>
      <c r="G1368" s="200"/>
      <c r="H1368" s="204" t="s">
        <v>21</v>
      </c>
      <c r="I1368" s="205"/>
      <c r="J1368" s="200"/>
      <c r="K1368" s="200"/>
      <c r="L1368" s="206"/>
      <c r="M1368" s="207"/>
      <c r="N1368" s="208"/>
      <c r="O1368" s="208"/>
      <c r="P1368" s="208"/>
      <c r="Q1368" s="208"/>
      <c r="R1368" s="208"/>
      <c r="S1368" s="208"/>
      <c r="T1368" s="209"/>
      <c r="AT1368" s="210" t="s">
        <v>158</v>
      </c>
      <c r="AU1368" s="210" t="s">
        <v>82</v>
      </c>
      <c r="AV1368" s="11" t="s">
        <v>75</v>
      </c>
      <c r="AW1368" s="11" t="s">
        <v>34</v>
      </c>
      <c r="AX1368" s="11" t="s">
        <v>70</v>
      </c>
      <c r="AY1368" s="210" t="s">
        <v>149</v>
      </c>
    </row>
    <row r="1369" spans="2:65" s="12" customFormat="1">
      <c r="B1369" s="211"/>
      <c r="C1369" s="212"/>
      <c r="D1369" s="201" t="s">
        <v>158</v>
      </c>
      <c r="E1369" s="213" t="s">
        <v>21</v>
      </c>
      <c r="F1369" s="214" t="s">
        <v>643</v>
      </c>
      <c r="G1369" s="212"/>
      <c r="H1369" s="215">
        <v>200.6</v>
      </c>
      <c r="I1369" s="216"/>
      <c r="J1369" s="212"/>
      <c r="K1369" s="212"/>
      <c r="L1369" s="217"/>
      <c r="M1369" s="218"/>
      <c r="N1369" s="219"/>
      <c r="O1369" s="219"/>
      <c r="P1369" s="219"/>
      <c r="Q1369" s="219"/>
      <c r="R1369" s="219"/>
      <c r="S1369" s="219"/>
      <c r="T1369" s="220"/>
      <c r="AT1369" s="221" t="s">
        <v>158</v>
      </c>
      <c r="AU1369" s="221" t="s">
        <v>82</v>
      </c>
      <c r="AV1369" s="12" t="s">
        <v>82</v>
      </c>
      <c r="AW1369" s="12" t="s">
        <v>34</v>
      </c>
      <c r="AX1369" s="12" t="s">
        <v>70</v>
      </c>
      <c r="AY1369" s="221" t="s">
        <v>149</v>
      </c>
    </row>
    <row r="1370" spans="2:65" s="13" customFormat="1">
      <c r="B1370" s="222"/>
      <c r="C1370" s="223"/>
      <c r="D1370" s="201" t="s">
        <v>158</v>
      </c>
      <c r="E1370" s="247" t="s">
        <v>21</v>
      </c>
      <c r="F1370" s="248" t="s">
        <v>161</v>
      </c>
      <c r="G1370" s="223"/>
      <c r="H1370" s="249">
        <v>581.34</v>
      </c>
      <c r="I1370" s="228"/>
      <c r="J1370" s="223"/>
      <c r="K1370" s="223"/>
      <c r="L1370" s="229"/>
      <c r="M1370" s="230"/>
      <c r="N1370" s="231"/>
      <c r="O1370" s="231"/>
      <c r="P1370" s="231"/>
      <c r="Q1370" s="231"/>
      <c r="R1370" s="231"/>
      <c r="S1370" s="231"/>
      <c r="T1370" s="232"/>
      <c r="AT1370" s="233" t="s">
        <v>158</v>
      </c>
      <c r="AU1370" s="233" t="s">
        <v>82</v>
      </c>
      <c r="AV1370" s="13" t="s">
        <v>156</v>
      </c>
      <c r="AW1370" s="13" t="s">
        <v>34</v>
      </c>
      <c r="AX1370" s="13" t="s">
        <v>75</v>
      </c>
      <c r="AY1370" s="233" t="s">
        <v>149</v>
      </c>
    </row>
    <row r="1371" spans="2:65" s="10" customFormat="1" ht="29.85" customHeight="1">
      <c r="B1371" s="170"/>
      <c r="C1371" s="171"/>
      <c r="D1371" s="184" t="s">
        <v>69</v>
      </c>
      <c r="E1371" s="185" t="s">
        <v>2214</v>
      </c>
      <c r="F1371" s="185" t="s">
        <v>2215</v>
      </c>
      <c r="G1371" s="171"/>
      <c r="H1371" s="171"/>
      <c r="I1371" s="174"/>
      <c r="J1371" s="186">
        <f>BK1371</f>
        <v>0</v>
      </c>
      <c r="K1371" s="171"/>
      <c r="L1371" s="176"/>
      <c r="M1371" s="177"/>
      <c r="N1371" s="178"/>
      <c r="O1371" s="178"/>
      <c r="P1371" s="179">
        <f>SUM(P1372:P1374)</f>
        <v>0</v>
      </c>
      <c r="Q1371" s="178"/>
      <c r="R1371" s="179">
        <f>SUM(R1372:R1374)</f>
        <v>0</v>
      </c>
      <c r="S1371" s="178"/>
      <c r="T1371" s="180">
        <f>SUM(T1372:T1374)</f>
        <v>0</v>
      </c>
      <c r="AR1371" s="181" t="s">
        <v>82</v>
      </c>
      <c r="AT1371" s="182" t="s">
        <v>69</v>
      </c>
      <c r="AU1371" s="182" t="s">
        <v>75</v>
      </c>
      <c r="AY1371" s="181" t="s">
        <v>149</v>
      </c>
      <c r="BK1371" s="183">
        <f>SUM(BK1372:BK1374)</f>
        <v>0</v>
      </c>
    </row>
    <row r="1372" spans="2:65" s="1" customFormat="1" ht="22.5" customHeight="1">
      <c r="B1372" s="40"/>
      <c r="C1372" s="187" t="s">
        <v>2216</v>
      </c>
      <c r="D1372" s="187" t="s">
        <v>151</v>
      </c>
      <c r="E1372" s="188" t="s">
        <v>2217</v>
      </c>
      <c r="F1372" s="189" t="s">
        <v>2218</v>
      </c>
      <c r="G1372" s="190" t="s">
        <v>1037</v>
      </c>
      <c r="H1372" s="191">
        <v>1</v>
      </c>
      <c r="I1372" s="192"/>
      <c r="J1372" s="193">
        <f>ROUND(I1372*H1372,2)</f>
        <v>0</v>
      </c>
      <c r="K1372" s="189" t="s">
        <v>21</v>
      </c>
      <c r="L1372" s="60"/>
      <c r="M1372" s="194" t="s">
        <v>21</v>
      </c>
      <c r="N1372" s="195" t="s">
        <v>41</v>
      </c>
      <c r="O1372" s="41"/>
      <c r="P1372" s="196">
        <f>O1372*H1372</f>
        <v>0</v>
      </c>
      <c r="Q1372" s="196">
        <v>0</v>
      </c>
      <c r="R1372" s="196">
        <f>Q1372*H1372</f>
        <v>0</v>
      </c>
      <c r="S1372" s="196">
        <v>0</v>
      </c>
      <c r="T1372" s="197">
        <f>S1372*H1372</f>
        <v>0</v>
      </c>
      <c r="AR1372" s="23" t="s">
        <v>244</v>
      </c>
      <c r="AT1372" s="23" t="s">
        <v>151</v>
      </c>
      <c r="AU1372" s="23" t="s">
        <v>82</v>
      </c>
      <c r="AY1372" s="23" t="s">
        <v>149</v>
      </c>
      <c r="BE1372" s="198">
        <f>IF(N1372="základní",J1372,0)</f>
        <v>0</v>
      </c>
      <c r="BF1372" s="198">
        <f>IF(N1372="snížená",J1372,0)</f>
        <v>0</v>
      </c>
      <c r="BG1372" s="198">
        <f>IF(N1372="zákl. přenesená",J1372,0)</f>
        <v>0</v>
      </c>
      <c r="BH1372" s="198">
        <f>IF(N1372="sníž. přenesená",J1372,0)</f>
        <v>0</v>
      </c>
      <c r="BI1372" s="198">
        <f>IF(N1372="nulová",J1372,0)</f>
        <v>0</v>
      </c>
      <c r="BJ1372" s="23" t="s">
        <v>75</v>
      </c>
      <c r="BK1372" s="198">
        <f>ROUND(I1372*H1372,2)</f>
        <v>0</v>
      </c>
      <c r="BL1372" s="23" t="s">
        <v>244</v>
      </c>
      <c r="BM1372" s="23" t="s">
        <v>2219</v>
      </c>
    </row>
    <row r="1373" spans="2:65" s="12" customFormat="1">
      <c r="B1373" s="211"/>
      <c r="C1373" s="212"/>
      <c r="D1373" s="201" t="s">
        <v>158</v>
      </c>
      <c r="E1373" s="213" t="s">
        <v>21</v>
      </c>
      <c r="F1373" s="214" t="s">
        <v>75</v>
      </c>
      <c r="G1373" s="212"/>
      <c r="H1373" s="215">
        <v>1</v>
      </c>
      <c r="I1373" s="216"/>
      <c r="J1373" s="212"/>
      <c r="K1373" s="212"/>
      <c r="L1373" s="217"/>
      <c r="M1373" s="218"/>
      <c r="N1373" s="219"/>
      <c r="O1373" s="219"/>
      <c r="P1373" s="219"/>
      <c r="Q1373" s="219"/>
      <c r="R1373" s="219"/>
      <c r="S1373" s="219"/>
      <c r="T1373" s="220"/>
      <c r="AT1373" s="221" t="s">
        <v>158</v>
      </c>
      <c r="AU1373" s="221" t="s">
        <v>82</v>
      </c>
      <c r="AV1373" s="12" t="s">
        <v>82</v>
      </c>
      <c r="AW1373" s="12" t="s">
        <v>34</v>
      </c>
      <c r="AX1373" s="12" t="s">
        <v>70</v>
      </c>
      <c r="AY1373" s="221" t="s">
        <v>149</v>
      </c>
    </row>
    <row r="1374" spans="2:65" s="13" customFormat="1">
      <c r="B1374" s="222"/>
      <c r="C1374" s="223"/>
      <c r="D1374" s="201" t="s">
        <v>158</v>
      </c>
      <c r="E1374" s="247" t="s">
        <v>21</v>
      </c>
      <c r="F1374" s="248" t="s">
        <v>161</v>
      </c>
      <c r="G1374" s="223"/>
      <c r="H1374" s="249">
        <v>1</v>
      </c>
      <c r="I1374" s="228"/>
      <c r="J1374" s="223"/>
      <c r="K1374" s="223"/>
      <c r="L1374" s="229"/>
      <c r="M1374" s="230"/>
      <c r="N1374" s="231"/>
      <c r="O1374" s="231"/>
      <c r="P1374" s="231"/>
      <c r="Q1374" s="231"/>
      <c r="R1374" s="231"/>
      <c r="S1374" s="231"/>
      <c r="T1374" s="232"/>
      <c r="AT1374" s="233" t="s">
        <v>158</v>
      </c>
      <c r="AU1374" s="233" t="s">
        <v>82</v>
      </c>
      <c r="AV1374" s="13" t="s">
        <v>156</v>
      </c>
      <c r="AW1374" s="13" t="s">
        <v>34</v>
      </c>
      <c r="AX1374" s="13" t="s">
        <v>75</v>
      </c>
      <c r="AY1374" s="233" t="s">
        <v>149</v>
      </c>
    </row>
    <row r="1375" spans="2:65" s="10" customFormat="1" ht="29.85" customHeight="1">
      <c r="B1375" s="170"/>
      <c r="C1375" s="171"/>
      <c r="D1375" s="184" t="s">
        <v>69</v>
      </c>
      <c r="E1375" s="185" t="s">
        <v>2220</v>
      </c>
      <c r="F1375" s="185" t="s">
        <v>2221</v>
      </c>
      <c r="G1375" s="171"/>
      <c r="H1375" s="171"/>
      <c r="I1375" s="174"/>
      <c r="J1375" s="186">
        <f>BK1375</f>
        <v>0</v>
      </c>
      <c r="K1375" s="171"/>
      <c r="L1375" s="176"/>
      <c r="M1375" s="177"/>
      <c r="N1375" s="178"/>
      <c r="O1375" s="178"/>
      <c r="P1375" s="179">
        <f>P1376</f>
        <v>0</v>
      </c>
      <c r="Q1375" s="178"/>
      <c r="R1375" s="179">
        <f>R1376</f>
        <v>0</v>
      </c>
      <c r="S1375" s="178"/>
      <c r="T1375" s="180">
        <f>T1376</f>
        <v>0</v>
      </c>
      <c r="AR1375" s="181" t="s">
        <v>82</v>
      </c>
      <c r="AT1375" s="182" t="s">
        <v>69</v>
      </c>
      <c r="AU1375" s="182" t="s">
        <v>75</v>
      </c>
      <c r="AY1375" s="181" t="s">
        <v>149</v>
      </c>
      <c r="BK1375" s="183">
        <f>BK1376</f>
        <v>0</v>
      </c>
    </row>
    <row r="1376" spans="2:65" s="1" customFormat="1" ht="22.5" customHeight="1">
      <c r="B1376" s="40"/>
      <c r="C1376" s="187" t="s">
        <v>2222</v>
      </c>
      <c r="D1376" s="187" t="s">
        <v>151</v>
      </c>
      <c r="E1376" s="188" t="s">
        <v>2223</v>
      </c>
      <c r="F1376" s="189" t="s">
        <v>2221</v>
      </c>
      <c r="G1376" s="190" t="s">
        <v>1037</v>
      </c>
      <c r="H1376" s="191">
        <v>1</v>
      </c>
      <c r="I1376" s="192"/>
      <c r="J1376" s="193">
        <f>ROUND(I1376*H1376,2)</f>
        <v>0</v>
      </c>
      <c r="K1376" s="189" t="s">
        <v>21</v>
      </c>
      <c r="L1376" s="60"/>
      <c r="M1376" s="194" t="s">
        <v>21</v>
      </c>
      <c r="N1376" s="195" t="s">
        <v>41</v>
      </c>
      <c r="O1376" s="41"/>
      <c r="P1376" s="196">
        <f>O1376*H1376</f>
        <v>0</v>
      </c>
      <c r="Q1376" s="196">
        <v>0</v>
      </c>
      <c r="R1376" s="196">
        <f>Q1376*H1376</f>
        <v>0</v>
      </c>
      <c r="S1376" s="196">
        <v>0</v>
      </c>
      <c r="T1376" s="197">
        <f>S1376*H1376</f>
        <v>0</v>
      </c>
      <c r="AR1376" s="23" t="s">
        <v>244</v>
      </c>
      <c r="AT1376" s="23" t="s">
        <v>151</v>
      </c>
      <c r="AU1376" s="23" t="s">
        <v>82</v>
      </c>
      <c r="AY1376" s="23" t="s">
        <v>149</v>
      </c>
      <c r="BE1376" s="198">
        <f>IF(N1376="základní",J1376,0)</f>
        <v>0</v>
      </c>
      <c r="BF1376" s="198">
        <f>IF(N1376="snížená",J1376,0)</f>
        <v>0</v>
      </c>
      <c r="BG1376" s="198">
        <f>IF(N1376="zákl. přenesená",J1376,0)</f>
        <v>0</v>
      </c>
      <c r="BH1376" s="198">
        <f>IF(N1376="sníž. přenesená",J1376,0)</f>
        <v>0</v>
      </c>
      <c r="BI1376" s="198">
        <f>IF(N1376="nulová",J1376,0)</f>
        <v>0</v>
      </c>
      <c r="BJ1376" s="23" t="s">
        <v>75</v>
      </c>
      <c r="BK1376" s="198">
        <f>ROUND(I1376*H1376,2)</f>
        <v>0</v>
      </c>
      <c r="BL1376" s="23" t="s">
        <v>244</v>
      </c>
      <c r="BM1376" s="23" t="s">
        <v>2224</v>
      </c>
    </row>
    <row r="1377" spans="2:65" s="10" customFormat="1" ht="37.35" customHeight="1">
      <c r="B1377" s="170"/>
      <c r="C1377" s="171"/>
      <c r="D1377" s="172" t="s">
        <v>69</v>
      </c>
      <c r="E1377" s="173" t="s">
        <v>2225</v>
      </c>
      <c r="F1377" s="173" t="s">
        <v>2226</v>
      </c>
      <c r="G1377" s="171"/>
      <c r="H1377" s="171"/>
      <c r="I1377" s="174"/>
      <c r="J1377" s="175">
        <f>BK1377</f>
        <v>0</v>
      </c>
      <c r="K1377" s="171"/>
      <c r="L1377" s="176"/>
      <c r="M1377" s="177"/>
      <c r="N1377" s="178"/>
      <c r="O1377" s="178"/>
      <c r="P1377" s="179">
        <f>P1378</f>
        <v>0</v>
      </c>
      <c r="Q1377" s="178"/>
      <c r="R1377" s="179">
        <f>R1378</f>
        <v>0</v>
      </c>
      <c r="S1377" s="178"/>
      <c r="T1377" s="180">
        <f>T1378</f>
        <v>0</v>
      </c>
      <c r="AR1377" s="181" t="s">
        <v>187</v>
      </c>
      <c r="AT1377" s="182" t="s">
        <v>69</v>
      </c>
      <c r="AU1377" s="182" t="s">
        <v>70</v>
      </c>
      <c r="AY1377" s="181" t="s">
        <v>149</v>
      </c>
      <c r="BK1377" s="183">
        <f>BK1378</f>
        <v>0</v>
      </c>
    </row>
    <row r="1378" spans="2:65" s="10" customFormat="1" ht="19.899999999999999" customHeight="1">
      <c r="B1378" s="170"/>
      <c r="C1378" s="171"/>
      <c r="D1378" s="184" t="s">
        <v>69</v>
      </c>
      <c r="E1378" s="185" t="s">
        <v>2227</v>
      </c>
      <c r="F1378" s="185" t="s">
        <v>2228</v>
      </c>
      <c r="G1378" s="171"/>
      <c r="H1378" s="171"/>
      <c r="I1378" s="174"/>
      <c r="J1378" s="186">
        <f>BK1378</f>
        <v>0</v>
      </c>
      <c r="K1378" s="171"/>
      <c r="L1378" s="176"/>
      <c r="M1378" s="177"/>
      <c r="N1378" s="178"/>
      <c r="O1378" s="178"/>
      <c r="P1378" s="179">
        <f>P1379</f>
        <v>0</v>
      </c>
      <c r="Q1378" s="178"/>
      <c r="R1378" s="179">
        <f>R1379</f>
        <v>0</v>
      </c>
      <c r="S1378" s="178"/>
      <c r="T1378" s="180">
        <f>T1379</f>
        <v>0</v>
      </c>
      <c r="AR1378" s="181" t="s">
        <v>187</v>
      </c>
      <c r="AT1378" s="182" t="s">
        <v>69</v>
      </c>
      <c r="AU1378" s="182" t="s">
        <v>75</v>
      </c>
      <c r="AY1378" s="181" t="s">
        <v>149</v>
      </c>
      <c r="BK1378" s="183">
        <f>BK1379</f>
        <v>0</v>
      </c>
    </row>
    <row r="1379" spans="2:65" s="1" customFormat="1" ht="22.5" customHeight="1">
      <c r="B1379" s="40"/>
      <c r="C1379" s="187" t="s">
        <v>2229</v>
      </c>
      <c r="D1379" s="187" t="s">
        <v>151</v>
      </c>
      <c r="E1379" s="188" t="s">
        <v>2230</v>
      </c>
      <c r="F1379" s="189" t="s">
        <v>2228</v>
      </c>
      <c r="G1379" s="190" t="s">
        <v>720</v>
      </c>
      <c r="H1379" s="252"/>
      <c r="I1379" s="192"/>
      <c r="J1379" s="193">
        <f>ROUND(I1379*H1379,2)</f>
        <v>0</v>
      </c>
      <c r="K1379" s="189" t="s">
        <v>262</v>
      </c>
      <c r="L1379" s="60"/>
      <c r="M1379" s="194" t="s">
        <v>21</v>
      </c>
      <c r="N1379" s="256" t="s">
        <v>41</v>
      </c>
      <c r="O1379" s="257"/>
      <c r="P1379" s="258">
        <f>O1379*H1379</f>
        <v>0</v>
      </c>
      <c r="Q1379" s="258">
        <v>0</v>
      </c>
      <c r="R1379" s="258">
        <f>Q1379*H1379</f>
        <v>0</v>
      </c>
      <c r="S1379" s="258">
        <v>0</v>
      </c>
      <c r="T1379" s="259">
        <f>S1379*H1379</f>
        <v>0</v>
      </c>
      <c r="AR1379" s="23" t="s">
        <v>2231</v>
      </c>
      <c r="AT1379" s="23" t="s">
        <v>151</v>
      </c>
      <c r="AU1379" s="23" t="s">
        <v>82</v>
      </c>
      <c r="AY1379" s="23" t="s">
        <v>149</v>
      </c>
      <c r="BE1379" s="198">
        <f>IF(N1379="základní",J1379,0)</f>
        <v>0</v>
      </c>
      <c r="BF1379" s="198">
        <f>IF(N1379="snížená",J1379,0)</f>
        <v>0</v>
      </c>
      <c r="BG1379" s="198">
        <f>IF(N1379="zákl. přenesená",J1379,0)</f>
        <v>0</v>
      </c>
      <c r="BH1379" s="198">
        <f>IF(N1379="sníž. přenesená",J1379,0)</f>
        <v>0</v>
      </c>
      <c r="BI1379" s="198">
        <f>IF(N1379="nulová",J1379,0)</f>
        <v>0</v>
      </c>
      <c r="BJ1379" s="23" t="s">
        <v>75</v>
      </c>
      <c r="BK1379" s="198">
        <f>ROUND(I1379*H1379,2)</f>
        <v>0</v>
      </c>
      <c r="BL1379" s="23" t="s">
        <v>2231</v>
      </c>
      <c r="BM1379" s="23" t="s">
        <v>2232</v>
      </c>
    </row>
    <row r="1380" spans="2:65" s="1" customFormat="1" ht="6.95" customHeight="1">
      <c r="B1380" s="55"/>
      <c r="C1380" s="56"/>
      <c r="D1380" s="56"/>
      <c r="E1380" s="56"/>
      <c r="F1380" s="56"/>
      <c r="G1380" s="56"/>
      <c r="H1380" s="56"/>
      <c r="I1380" s="133"/>
      <c r="J1380" s="56"/>
      <c r="K1380" s="56"/>
      <c r="L1380" s="60"/>
    </row>
  </sheetData>
  <sheetProtection algorithmName="SHA-512" hashValue="Wjh6FqS5cx/b76sep1fVTJgclqjh4uDGADWNNyPY++ERNv/S00ZUHUV1MiC/OXdkO3a+cXXLpMMFu2uHMcSeew==" saltValue="Oqg5iRAn7OYP4xihALgIDQ==" spinCount="100000" sheet="1" objects="1" scenarios="1" formatCells="0" formatColumns="0" formatRows="0" sort="0" autoFilter="0"/>
  <autoFilter ref="C113:K1379"/>
  <mergeCells count="6">
    <mergeCell ref="G1:H1"/>
    <mergeCell ref="L2:V2"/>
    <mergeCell ref="E7:H7"/>
    <mergeCell ref="E22:H22"/>
    <mergeCell ref="E43:H43"/>
    <mergeCell ref="E106:H106"/>
  </mergeCells>
  <hyperlinks>
    <hyperlink ref="F1:G1" location="C2" display="1) Krycí list soupisu"/>
    <hyperlink ref="G1:H1" location="C50" display="2) Rekapitulace"/>
    <hyperlink ref="J1" location="C11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0" customWidth="1"/>
    <col min="2" max="2" width="1.6640625" style="260" customWidth="1"/>
    <col min="3" max="4" width="5" style="260" customWidth="1"/>
    <col min="5" max="5" width="11.6640625" style="260" customWidth="1"/>
    <col min="6" max="6" width="9.1640625" style="260" customWidth="1"/>
    <col min="7" max="7" width="5" style="260" customWidth="1"/>
    <col min="8" max="8" width="77.83203125" style="260" customWidth="1"/>
    <col min="9" max="10" width="20" style="260" customWidth="1"/>
    <col min="11" max="11" width="1.6640625" style="260" customWidth="1"/>
  </cols>
  <sheetData>
    <row r="1" spans="2:1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381" t="s">
        <v>2233</v>
      </c>
      <c r="D3" s="381"/>
      <c r="E3" s="381"/>
      <c r="F3" s="381"/>
      <c r="G3" s="381"/>
      <c r="H3" s="381"/>
      <c r="I3" s="381"/>
      <c r="J3" s="381"/>
      <c r="K3" s="265"/>
    </row>
    <row r="4" spans="2:11" ht="25.5" customHeight="1">
      <c r="B4" s="266"/>
      <c r="C4" s="382" t="s">
        <v>2234</v>
      </c>
      <c r="D4" s="382"/>
      <c r="E4" s="382"/>
      <c r="F4" s="382"/>
      <c r="G4" s="382"/>
      <c r="H4" s="382"/>
      <c r="I4" s="382"/>
      <c r="J4" s="382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380" t="s">
        <v>2235</v>
      </c>
      <c r="D6" s="380"/>
      <c r="E6" s="380"/>
      <c r="F6" s="380"/>
      <c r="G6" s="380"/>
      <c r="H6" s="380"/>
      <c r="I6" s="380"/>
      <c r="J6" s="380"/>
      <c r="K6" s="267"/>
    </row>
    <row r="7" spans="2:11" ht="15" customHeight="1">
      <c r="B7" s="270"/>
      <c r="C7" s="380" t="s">
        <v>2236</v>
      </c>
      <c r="D7" s="380"/>
      <c r="E7" s="380"/>
      <c r="F7" s="380"/>
      <c r="G7" s="380"/>
      <c r="H7" s="380"/>
      <c r="I7" s="380"/>
      <c r="J7" s="380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380" t="s">
        <v>2237</v>
      </c>
      <c r="D9" s="380"/>
      <c r="E9" s="380"/>
      <c r="F9" s="380"/>
      <c r="G9" s="380"/>
      <c r="H9" s="380"/>
      <c r="I9" s="380"/>
      <c r="J9" s="380"/>
      <c r="K9" s="267"/>
    </row>
    <row r="10" spans="2:11" ht="15" customHeight="1">
      <c r="B10" s="270"/>
      <c r="C10" s="269"/>
      <c r="D10" s="380" t="s">
        <v>2238</v>
      </c>
      <c r="E10" s="380"/>
      <c r="F10" s="380"/>
      <c r="G10" s="380"/>
      <c r="H10" s="380"/>
      <c r="I10" s="380"/>
      <c r="J10" s="380"/>
      <c r="K10" s="267"/>
    </row>
    <row r="11" spans="2:11" ht="15" customHeight="1">
      <c r="B11" s="270"/>
      <c r="C11" s="271"/>
      <c r="D11" s="380" t="s">
        <v>2239</v>
      </c>
      <c r="E11" s="380"/>
      <c r="F11" s="380"/>
      <c r="G11" s="380"/>
      <c r="H11" s="380"/>
      <c r="I11" s="380"/>
      <c r="J11" s="380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380" t="s">
        <v>2240</v>
      </c>
      <c r="E13" s="380"/>
      <c r="F13" s="380"/>
      <c r="G13" s="380"/>
      <c r="H13" s="380"/>
      <c r="I13" s="380"/>
      <c r="J13" s="380"/>
      <c r="K13" s="267"/>
    </row>
    <row r="14" spans="2:11" ht="15" customHeight="1">
      <c r="B14" s="270"/>
      <c r="C14" s="271"/>
      <c r="D14" s="380" t="s">
        <v>2241</v>
      </c>
      <c r="E14" s="380"/>
      <c r="F14" s="380"/>
      <c r="G14" s="380"/>
      <c r="H14" s="380"/>
      <c r="I14" s="380"/>
      <c r="J14" s="380"/>
      <c r="K14" s="267"/>
    </row>
    <row r="15" spans="2:11" ht="15" customHeight="1">
      <c r="B15" s="270"/>
      <c r="C15" s="271"/>
      <c r="D15" s="380" t="s">
        <v>2242</v>
      </c>
      <c r="E15" s="380"/>
      <c r="F15" s="380"/>
      <c r="G15" s="380"/>
      <c r="H15" s="380"/>
      <c r="I15" s="380"/>
      <c r="J15" s="380"/>
      <c r="K15" s="267"/>
    </row>
    <row r="16" spans="2:11" ht="15" customHeight="1">
      <c r="B16" s="270"/>
      <c r="C16" s="271"/>
      <c r="D16" s="271"/>
      <c r="E16" s="272" t="s">
        <v>74</v>
      </c>
      <c r="F16" s="380" t="s">
        <v>2243</v>
      </c>
      <c r="G16" s="380"/>
      <c r="H16" s="380"/>
      <c r="I16" s="380"/>
      <c r="J16" s="380"/>
      <c r="K16" s="267"/>
    </row>
    <row r="17" spans="2:11" ht="15" customHeight="1">
      <c r="B17" s="270"/>
      <c r="C17" s="271"/>
      <c r="D17" s="271"/>
      <c r="E17" s="272" t="s">
        <v>2244</v>
      </c>
      <c r="F17" s="380" t="s">
        <v>2245</v>
      </c>
      <c r="G17" s="380"/>
      <c r="H17" s="380"/>
      <c r="I17" s="380"/>
      <c r="J17" s="380"/>
      <c r="K17" s="267"/>
    </row>
    <row r="18" spans="2:11" ht="15" customHeight="1">
      <c r="B18" s="270"/>
      <c r="C18" s="271"/>
      <c r="D18" s="271"/>
      <c r="E18" s="272" t="s">
        <v>2246</v>
      </c>
      <c r="F18" s="380" t="s">
        <v>2247</v>
      </c>
      <c r="G18" s="380"/>
      <c r="H18" s="380"/>
      <c r="I18" s="380"/>
      <c r="J18" s="380"/>
      <c r="K18" s="267"/>
    </row>
    <row r="19" spans="2:11" ht="15" customHeight="1">
      <c r="B19" s="270"/>
      <c r="C19" s="271"/>
      <c r="D19" s="271"/>
      <c r="E19" s="272" t="s">
        <v>2248</v>
      </c>
      <c r="F19" s="380" t="s">
        <v>2249</v>
      </c>
      <c r="G19" s="380"/>
      <c r="H19" s="380"/>
      <c r="I19" s="380"/>
      <c r="J19" s="380"/>
      <c r="K19" s="267"/>
    </row>
    <row r="20" spans="2:11" ht="15" customHeight="1">
      <c r="B20" s="270"/>
      <c r="C20" s="271"/>
      <c r="D20" s="271"/>
      <c r="E20" s="272" t="s">
        <v>2250</v>
      </c>
      <c r="F20" s="380" t="s">
        <v>2251</v>
      </c>
      <c r="G20" s="380"/>
      <c r="H20" s="380"/>
      <c r="I20" s="380"/>
      <c r="J20" s="380"/>
      <c r="K20" s="267"/>
    </row>
    <row r="21" spans="2:11" ht="15" customHeight="1">
      <c r="B21" s="270"/>
      <c r="C21" s="271"/>
      <c r="D21" s="271"/>
      <c r="E21" s="272" t="s">
        <v>2252</v>
      </c>
      <c r="F21" s="380" t="s">
        <v>2253</v>
      </c>
      <c r="G21" s="380"/>
      <c r="H21" s="380"/>
      <c r="I21" s="380"/>
      <c r="J21" s="380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380" t="s">
        <v>2254</v>
      </c>
      <c r="D23" s="380"/>
      <c r="E23" s="380"/>
      <c r="F23" s="380"/>
      <c r="G23" s="380"/>
      <c r="H23" s="380"/>
      <c r="I23" s="380"/>
      <c r="J23" s="380"/>
      <c r="K23" s="267"/>
    </row>
    <row r="24" spans="2:11" ht="15" customHeight="1">
      <c r="B24" s="270"/>
      <c r="C24" s="380" t="s">
        <v>2255</v>
      </c>
      <c r="D24" s="380"/>
      <c r="E24" s="380"/>
      <c r="F24" s="380"/>
      <c r="G24" s="380"/>
      <c r="H24" s="380"/>
      <c r="I24" s="380"/>
      <c r="J24" s="380"/>
      <c r="K24" s="267"/>
    </row>
    <row r="25" spans="2:11" ht="15" customHeight="1">
      <c r="B25" s="270"/>
      <c r="C25" s="269"/>
      <c r="D25" s="380" t="s">
        <v>2256</v>
      </c>
      <c r="E25" s="380"/>
      <c r="F25" s="380"/>
      <c r="G25" s="380"/>
      <c r="H25" s="380"/>
      <c r="I25" s="380"/>
      <c r="J25" s="380"/>
      <c r="K25" s="267"/>
    </row>
    <row r="26" spans="2:11" ht="15" customHeight="1">
      <c r="B26" s="270"/>
      <c r="C26" s="271"/>
      <c r="D26" s="380" t="s">
        <v>2257</v>
      </c>
      <c r="E26" s="380"/>
      <c r="F26" s="380"/>
      <c r="G26" s="380"/>
      <c r="H26" s="380"/>
      <c r="I26" s="380"/>
      <c r="J26" s="380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380" t="s">
        <v>2258</v>
      </c>
      <c r="E28" s="380"/>
      <c r="F28" s="380"/>
      <c r="G28" s="380"/>
      <c r="H28" s="380"/>
      <c r="I28" s="380"/>
      <c r="J28" s="380"/>
      <c r="K28" s="267"/>
    </row>
    <row r="29" spans="2:11" ht="15" customHeight="1">
      <c r="B29" s="270"/>
      <c r="C29" s="271"/>
      <c r="D29" s="380" t="s">
        <v>2259</v>
      </c>
      <c r="E29" s="380"/>
      <c r="F29" s="380"/>
      <c r="G29" s="380"/>
      <c r="H29" s="380"/>
      <c r="I29" s="380"/>
      <c r="J29" s="380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380" t="s">
        <v>2260</v>
      </c>
      <c r="E31" s="380"/>
      <c r="F31" s="380"/>
      <c r="G31" s="380"/>
      <c r="H31" s="380"/>
      <c r="I31" s="380"/>
      <c r="J31" s="380"/>
      <c r="K31" s="267"/>
    </row>
    <row r="32" spans="2:11" ht="15" customHeight="1">
      <c r="B32" s="270"/>
      <c r="C32" s="271"/>
      <c r="D32" s="380" t="s">
        <v>2261</v>
      </c>
      <c r="E32" s="380"/>
      <c r="F32" s="380"/>
      <c r="G32" s="380"/>
      <c r="H32" s="380"/>
      <c r="I32" s="380"/>
      <c r="J32" s="380"/>
      <c r="K32" s="267"/>
    </row>
    <row r="33" spans="2:11" ht="15" customHeight="1">
      <c r="B33" s="270"/>
      <c r="C33" s="271"/>
      <c r="D33" s="380" t="s">
        <v>2262</v>
      </c>
      <c r="E33" s="380"/>
      <c r="F33" s="380"/>
      <c r="G33" s="380"/>
      <c r="H33" s="380"/>
      <c r="I33" s="380"/>
      <c r="J33" s="380"/>
      <c r="K33" s="267"/>
    </row>
    <row r="34" spans="2:11" ht="15" customHeight="1">
      <c r="B34" s="270"/>
      <c r="C34" s="271"/>
      <c r="D34" s="269"/>
      <c r="E34" s="273" t="s">
        <v>134</v>
      </c>
      <c r="F34" s="269"/>
      <c r="G34" s="380" t="s">
        <v>2263</v>
      </c>
      <c r="H34" s="380"/>
      <c r="I34" s="380"/>
      <c r="J34" s="380"/>
      <c r="K34" s="267"/>
    </row>
    <row r="35" spans="2:11" ht="30.75" customHeight="1">
      <c r="B35" s="270"/>
      <c r="C35" s="271"/>
      <c r="D35" s="269"/>
      <c r="E35" s="273" t="s">
        <v>2264</v>
      </c>
      <c r="F35" s="269"/>
      <c r="G35" s="380" t="s">
        <v>2265</v>
      </c>
      <c r="H35" s="380"/>
      <c r="I35" s="380"/>
      <c r="J35" s="380"/>
      <c r="K35" s="267"/>
    </row>
    <row r="36" spans="2:11" ht="15" customHeight="1">
      <c r="B36" s="270"/>
      <c r="C36" s="271"/>
      <c r="D36" s="269"/>
      <c r="E36" s="273" t="s">
        <v>51</v>
      </c>
      <c r="F36" s="269"/>
      <c r="G36" s="380" t="s">
        <v>2266</v>
      </c>
      <c r="H36" s="380"/>
      <c r="I36" s="380"/>
      <c r="J36" s="380"/>
      <c r="K36" s="267"/>
    </row>
    <row r="37" spans="2:11" ht="15" customHeight="1">
      <c r="B37" s="270"/>
      <c r="C37" s="271"/>
      <c r="D37" s="269"/>
      <c r="E37" s="273" t="s">
        <v>135</v>
      </c>
      <c r="F37" s="269"/>
      <c r="G37" s="380" t="s">
        <v>2267</v>
      </c>
      <c r="H37" s="380"/>
      <c r="I37" s="380"/>
      <c r="J37" s="380"/>
      <c r="K37" s="267"/>
    </row>
    <row r="38" spans="2:11" ht="15" customHeight="1">
      <c r="B38" s="270"/>
      <c r="C38" s="271"/>
      <c r="D38" s="269"/>
      <c r="E38" s="273" t="s">
        <v>136</v>
      </c>
      <c r="F38" s="269"/>
      <c r="G38" s="380" t="s">
        <v>2268</v>
      </c>
      <c r="H38" s="380"/>
      <c r="I38" s="380"/>
      <c r="J38" s="380"/>
      <c r="K38" s="267"/>
    </row>
    <row r="39" spans="2:11" ht="15" customHeight="1">
      <c r="B39" s="270"/>
      <c r="C39" s="271"/>
      <c r="D39" s="269"/>
      <c r="E39" s="273" t="s">
        <v>137</v>
      </c>
      <c r="F39" s="269"/>
      <c r="G39" s="380" t="s">
        <v>2269</v>
      </c>
      <c r="H39" s="380"/>
      <c r="I39" s="380"/>
      <c r="J39" s="380"/>
      <c r="K39" s="267"/>
    </row>
    <row r="40" spans="2:11" ht="15" customHeight="1">
      <c r="B40" s="270"/>
      <c r="C40" s="271"/>
      <c r="D40" s="269"/>
      <c r="E40" s="273" t="s">
        <v>2270</v>
      </c>
      <c r="F40" s="269"/>
      <c r="G40" s="380" t="s">
        <v>2271</v>
      </c>
      <c r="H40" s="380"/>
      <c r="I40" s="380"/>
      <c r="J40" s="380"/>
      <c r="K40" s="267"/>
    </row>
    <row r="41" spans="2:11" ht="15" customHeight="1">
      <c r="B41" s="270"/>
      <c r="C41" s="271"/>
      <c r="D41" s="269"/>
      <c r="E41" s="273"/>
      <c r="F41" s="269"/>
      <c r="G41" s="380" t="s">
        <v>2272</v>
      </c>
      <c r="H41" s="380"/>
      <c r="I41" s="380"/>
      <c r="J41" s="380"/>
      <c r="K41" s="267"/>
    </row>
    <row r="42" spans="2:11" ht="15" customHeight="1">
      <c r="B42" s="270"/>
      <c r="C42" s="271"/>
      <c r="D42" s="269"/>
      <c r="E42" s="273" t="s">
        <v>2273</v>
      </c>
      <c r="F42" s="269"/>
      <c r="G42" s="380" t="s">
        <v>2274</v>
      </c>
      <c r="H42" s="380"/>
      <c r="I42" s="380"/>
      <c r="J42" s="380"/>
      <c r="K42" s="267"/>
    </row>
    <row r="43" spans="2:11" ht="15" customHeight="1">
      <c r="B43" s="270"/>
      <c r="C43" s="271"/>
      <c r="D43" s="269"/>
      <c r="E43" s="273" t="s">
        <v>139</v>
      </c>
      <c r="F43" s="269"/>
      <c r="G43" s="380" t="s">
        <v>2275</v>
      </c>
      <c r="H43" s="380"/>
      <c r="I43" s="380"/>
      <c r="J43" s="380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380" t="s">
        <v>2276</v>
      </c>
      <c r="E45" s="380"/>
      <c r="F45" s="380"/>
      <c r="G45" s="380"/>
      <c r="H45" s="380"/>
      <c r="I45" s="380"/>
      <c r="J45" s="380"/>
      <c r="K45" s="267"/>
    </row>
    <row r="46" spans="2:11" ht="15" customHeight="1">
      <c r="B46" s="270"/>
      <c r="C46" s="271"/>
      <c r="D46" s="271"/>
      <c r="E46" s="380" t="s">
        <v>2277</v>
      </c>
      <c r="F46" s="380"/>
      <c r="G46" s="380"/>
      <c r="H46" s="380"/>
      <c r="I46" s="380"/>
      <c r="J46" s="380"/>
      <c r="K46" s="267"/>
    </row>
    <row r="47" spans="2:11" ht="15" customHeight="1">
      <c r="B47" s="270"/>
      <c r="C47" s="271"/>
      <c r="D47" s="271"/>
      <c r="E47" s="380" t="s">
        <v>2278</v>
      </c>
      <c r="F47" s="380"/>
      <c r="G47" s="380"/>
      <c r="H47" s="380"/>
      <c r="I47" s="380"/>
      <c r="J47" s="380"/>
      <c r="K47" s="267"/>
    </row>
    <row r="48" spans="2:11" ht="15" customHeight="1">
      <c r="B48" s="270"/>
      <c r="C48" s="271"/>
      <c r="D48" s="271"/>
      <c r="E48" s="380" t="s">
        <v>2279</v>
      </c>
      <c r="F48" s="380"/>
      <c r="G48" s="380"/>
      <c r="H48" s="380"/>
      <c r="I48" s="380"/>
      <c r="J48" s="380"/>
      <c r="K48" s="267"/>
    </row>
    <row r="49" spans="2:11" ht="15" customHeight="1">
      <c r="B49" s="270"/>
      <c r="C49" s="271"/>
      <c r="D49" s="380" t="s">
        <v>2280</v>
      </c>
      <c r="E49" s="380"/>
      <c r="F49" s="380"/>
      <c r="G49" s="380"/>
      <c r="H49" s="380"/>
      <c r="I49" s="380"/>
      <c r="J49" s="380"/>
      <c r="K49" s="267"/>
    </row>
    <row r="50" spans="2:11" ht="25.5" customHeight="1">
      <c r="B50" s="266"/>
      <c r="C50" s="382" t="s">
        <v>2281</v>
      </c>
      <c r="D50" s="382"/>
      <c r="E50" s="382"/>
      <c r="F50" s="382"/>
      <c r="G50" s="382"/>
      <c r="H50" s="382"/>
      <c r="I50" s="382"/>
      <c r="J50" s="382"/>
      <c r="K50" s="267"/>
    </row>
    <row r="51" spans="2:11" ht="5.25" customHeight="1">
      <c r="B51" s="266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6"/>
      <c r="C52" s="380" t="s">
        <v>2282</v>
      </c>
      <c r="D52" s="380"/>
      <c r="E52" s="380"/>
      <c r="F52" s="380"/>
      <c r="G52" s="380"/>
      <c r="H52" s="380"/>
      <c r="I52" s="380"/>
      <c r="J52" s="380"/>
      <c r="K52" s="267"/>
    </row>
    <row r="53" spans="2:11" ht="15" customHeight="1">
      <c r="B53" s="266"/>
      <c r="C53" s="380" t="s">
        <v>2283</v>
      </c>
      <c r="D53" s="380"/>
      <c r="E53" s="380"/>
      <c r="F53" s="380"/>
      <c r="G53" s="380"/>
      <c r="H53" s="380"/>
      <c r="I53" s="380"/>
      <c r="J53" s="380"/>
      <c r="K53" s="267"/>
    </row>
    <row r="54" spans="2:11" ht="12.75" customHeight="1">
      <c r="B54" s="266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6"/>
      <c r="C55" s="380" t="s">
        <v>2284</v>
      </c>
      <c r="D55" s="380"/>
      <c r="E55" s="380"/>
      <c r="F55" s="380"/>
      <c r="G55" s="380"/>
      <c r="H55" s="380"/>
      <c r="I55" s="380"/>
      <c r="J55" s="380"/>
      <c r="K55" s="267"/>
    </row>
    <row r="56" spans="2:11" ht="15" customHeight="1">
      <c r="B56" s="266"/>
      <c r="C56" s="271"/>
      <c r="D56" s="380" t="s">
        <v>2285</v>
      </c>
      <c r="E56" s="380"/>
      <c r="F56" s="380"/>
      <c r="G56" s="380"/>
      <c r="H56" s="380"/>
      <c r="I56" s="380"/>
      <c r="J56" s="380"/>
      <c r="K56" s="267"/>
    </row>
    <row r="57" spans="2:11" ht="15" customHeight="1">
      <c r="B57" s="266"/>
      <c r="C57" s="271"/>
      <c r="D57" s="380" t="s">
        <v>2286</v>
      </c>
      <c r="E57" s="380"/>
      <c r="F57" s="380"/>
      <c r="G57" s="380"/>
      <c r="H57" s="380"/>
      <c r="I57" s="380"/>
      <c r="J57" s="380"/>
      <c r="K57" s="267"/>
    </row>
    <row r="58" spans="2:11" ht="15" customHeight="1">
      <c r="B58" s="266"/>
      <c r="C58" s="271"/>
      <c r="D58" s="380" t="s">
        <v>2287</v>
      </c>
      <c r="E58" s="380"/>
      <c r="F58" s="380"/>
      <c r="G58" s="380"/>
      <c r="H58" s="380"/>
      <c r="I58" s="380"/>
      <c r="J58" s="380"/>
      <c r="K58" s="267"/>
    </row>
    <row r="59" spans="2:11" ht="15" customHeight="1">
      <c r="B59" s="266"/>
      <c r="C59" s="271"/>
      <c r="D59" s="380" t="s">
        <v>2288</v>
      </c>
      <c r="E59" s="380"/>
      <c r="F59" s="380"/>
      <c r="G59" s="380"/>
      <c r="H59" s="380"/>
      <c r="I59" s="380"/>
      <c r="J59" s="380"/>
      <c r="K59" s="267"/>
    </row>
    <row r="60" spans="2:11" ht="15" customHeight="1">
      <c r="B60" s="266"/>
      <c r="C60" s="271"/>
      <c r="D60" s="384" t="s">
        <v>2289</v>
      </c>
      <c r="E60" s="384"/>
      <c r="F60" s="384"/>
      <c r="G60" s="384"/>
      <c r="H60" s="384"/>
      <c r="I60" s="384"/>
      <c r="J60" s="384"/>
      <c r="K60" s="267"/>
    </row>
    <row r="61" spans="2:11" ht="15" customHeight="1">
      <c r="B61" s="266"/>
      <c r="C61" s="271"/>
      <c r="D61" s="380" t="s">
        <v>2290</v>
      </c>
      <c r="E61" s="380"/>
      <c r="F61" s="380"/>
      <c r="G61" s="380"/>
      <c r="H61" s="380"/>
      <c r="I61" s="380"/>
      <c r="J61" s="380"/>
      <c r="K61" s="267"/>
    </row>
    <row r="62" spans="2:11" ht="12.75" customHeight="1">
      <c r="B62" s="266"/>
      <c r="C62" s="271"/>
      <c r="D62" s="271"/>
      <c r="E62" s="274"/>
      <c r="F62" s="271"/>
      <c r="G62" s="271"/>
      <c r="H62" s="271"/>
      <c r="I62" s="271"/>
      <c r="J62" s="271"/>
      <c r="K62" s="267"/>
    </row>
    <row r="63" spans="2:11" ht="15" customHeight="1">
      <c r="B63" s="266"/>
      <c r="C63" s="271"/>
      <c r="D63" s="380" t="s">
        <v>2291</v>
      </c>
      <c r="E63" s="380"/>
      <c r="F63" s="380"/>
      <c r="G63" s="380"/>
      <c r="H63" s="380"/>
      <c r="I63" s="380"/>
      <c r="J63" s="380"/>
      <c r="K63" s="267"/>
    </row>
    <row r="64" spans="2:11" ht="15" customHeight="1">
      <c r="B64" s="266"/>
      <c r="C64" s="271"/>
      <c r="D64" s="384" t="s">
        <v>2292</v>
      </c>
      <c r="E64" s="384"/>
      <c r="F64" s="384"/>
      <c r="G64" s="384"/>
      <c r="H64" s="384"/>
      <c r="I64" s="384"/>
      <c r="J64" s="384"/>
      <c r="K64" s="267"/>
    </row>
    <row r="65" spans="2:11" ht="15" customHeight="1">
      <c r="B65" s="266"/>
      <c r="C65" s="271"/>
      <c r="D65" s="380" t="s">
        <v>2293</v>
      </c>
      <c r="E65" s="380"/>
      <c r="F65" s="380"/>
      <c r="G65" s="380"/>
      <c r="H65" s="380"/>
      <c r="I65" s="380"/>
      <c r="J65" s="380"/>
      <c r="K65" s="267"/>
    </row>
    <row r="66" spans="2:11" ht="15" customHeight="1">
      <c r="B66" s="266"/>
      <c r="C66" s="271"/>
      <c r="D66" s="380" t="s">
        <v>2294</v>
      </c>
      <c r="E66" s="380"/>
      <c r="F66" s="380"/>
      <c r="G66" s="380"/>
      <c r="H66" s="380"/>
      <c r="I66" s="380"/>
      <c r="J66" s="380"/>
      <c r="K66" s="267"/>
    </row>
    <row r="67" spans="2:11" ht="15" customHeight="1">
      <c r="B67" s="266"/>
      <c r="C67" s="271"/>
      <c r="D67" s="380" t="s">
        <v>2295</v>
      </c>
      <c r="E67" s="380"/>
      <c r="F67" s="380"/>
      <c r="G67" s="380"/>
      <c r="H67" s="380"/>
      <c r="I67" s="380"/>
      <c r="J67" s="380"/>
      <c r="K67" s="267"/>
    </row>
    <row r="68" spans="2:11" ht="15" customHeight="1">
      <c r="B68" s="266"/>
      <c r="C68" s="271"/>
      <c r="D68" s="380" t="s">
        <v>2296</v>
      </c>
      <c r="E68" s="380"/>
      <c r="F68" s="380"/>
      <c r="G68" s="380"/>
      <c r="H68" s="380"/>
      <c r="I68" s="380"/>
      <c r="J68" s="380"/>
      <c r="K68" s="267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385" t="s">
        <v>81</v>
      </c>
      <c r="D73" s="385"/>
      <c r="E73" s="385"/>
      <c r="F73" s="385"/>
      <c r="G73" s="385"/>
      <c r="H73" s="385"/>
      <c r="I73" s="385"/>
      <c r="J73" s="385"/>
      <c r="K73" s="284"/>
    </row>
    <row r="74" spans="2:11" ht="17.25" customHeight="1">
      <c r="B74" s="283"/>
      <c r="C74" s="285" t="s">
        <v>2297</v>
      </c>
      <c r="D74" s="285"/>
      <c r="E74" s="285"/>
      <c r="F74" s="285" t="s">
        <v>2298</v>
      </c>
      <c r="G74" s="286"/>
      <c r="H74" s="285" t="s">
        <v>135</v>
      </c>
      <c r="I74" s="285" t="s">
        <v>55</v>
      </c>
      <c r="J74" s="285" t="s">
        <v>2299</v>
      </c>
      <c r="K74" s="284"/>
    </row>
    <row r="75" spans="2:11" ht="17.25" customHeight="1">
      <c r="B75" s="283"/>
      <c r="C75" s="287" t="s">
        <v>2300</v>
      </c>
      <c r="D75" s="287"/>
      <c r="E75" s="287"/>
      <c r="F75" s="288" t="s">
        <v>2301</v>
      </c>
      <c r="G75" s="289"/>
      <c r="H75" s="287"/>
      <c r="I75" s="287"/>
      <c r="J75" s="287" t="s">
        <v>2302</v>
      </c>
      <c r="K75" s="284"/>
    </row>
    <row r="76" spans="2:11" ht="5.25" customHeight="1">
      <c r="B76" s="283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3"/>
      <c r="C77" s="273" t="s">
        <v>51</v>
      </c>
      <c r="D77" s="290"/>
      <c r="E77" s="290"/>
      <c r="F77" s="292" t="s">
        <v>2303</v>
      </c>
      <c r="G77" s="291"/>
      <c r="H77" s="273" t="s">
        <v>2304</v>
      </c>
      <c r="I77" s="273" t="s">
        <v>2305</v>
      </c>
      <c r="J77" s="273">
        <v>20</v>
      </c>
      <c r="K77" s="284"/>
    </row>
    <row r="78" spans="2:11" ht="15" customHeight="1">
      <c r="B78" s="283"/>
      <c r="C78" s="273" t="s">
        <v>2306</v>
      </c>
      <c r="D78" s="273"/>
      <c r="E78" s="273"/>
      <c r="F78" s="292" t="s">
        <v>2303</v>
      </c>
      <c r="G78" s="291"/>
      <c r="H78" s="273" t="s">
        <v>2307</v>
      </c>
      <c r="I78" s="273" t="s">
        <v>2305</v>
      </c>
      <c r="J78" s="273">
        <v>120</v>
      </c>
      <c r="K78" s="284"/>
    </row>
    <row r="79" spans="2:11" ht="15" customHeight="1">
      <c r="B79" s="293"/>
      <c r="C79" s="273" t="s">
        <v>2308</v>
      </c>
      <c r="D79" s="273"/>
      <c r="E79" s="273"/>
      <c r="F79" s="292" t="s">
        <v>2309</v>
      </c>
      <c r="G79" s="291"/>
      <c r="H79" s="273" t="s">
        <v>2310</v>
      </c>
      <c r="I79" s="273" t="s">
        <v>2305</v>
      </c>
      <c r="J79" s="273">
        <v>50</v>
      </c>
      <c r="K79" s="284"/>
    </row>
    <row r="80" spans="2:11" ht="15" customHeight="1">
      <c r="B80" s="293"/>
      <c r="C80" s="273" t="s">
        <v>2311</v>
      </c>
      <c r="D80" s="273"/>
      <c r="E80" s="273"/>
      <c r="F80" s="292" t="s">
        <v>2303</v>
      </c>
      <c r="G80" s="291"/>
      <c r="H80" s="273" t="s">
        <v>2312</v>
      </c>
      <c r="I80" s="273" t="s">
        <v>2313</v>
      </c>
      <c r="J80" s="273"/>
      <c r="K80" s="284"/>
    </row>
    <row r="81" spans="2:11" ht="15" customHeight="1">
      <c r="B81" s="293"/>
      <c r="C81" s="294" t="s">
        <v>2314</v>
      </c>
      <c r="D81" s="294"/>
      <c r="E81" s="294"/>
      <c r="F81" s="295" t="s">
        <v>2309</v>
      </c>
      <c r="G81" s="294"/>
      <c r="H81" s="294" t="s">
        <v>2315</v>
      </c>
      <c r="I81" s="294" t="s">
        <v>2305</v>
      </c>
      <c r="J81" s="294">
        <v>15</v>
      </c>
      <c r="K81" s="284"/>
    </row>
    <row r="82" spans="2:11" ht="15" customHeight="1">
      <c r="B82" s="293"/>
      <c r="C82" s="294" t="s">
        <v>2316</v>
      </c>
      <c r="D82" s="294"/>
      <c r="E82" s="294"/>
      <c r="F82" s="295" t="s">
        <v>2309</v>
      </c>
      <c r="G82" s="294"/>
      <c r="H82" s="294" t="s">
        <v>2317</v>
      </c>
      <c r="I82" s="294" t="s">
        <v>2305</v>
      </c>
      <c r="J82" s="294">
        <v>15</v>
      </c>
      <c r="K82" s="284"/>
    </row>
    <row r="83" spans="2:11" ht="15" customHeight="1">
      <c r="B83" s="293"/>
      <c r="C83" s="294" t="s">
        <v>2318</v>
      </c>
      <c r="D83" s="294"/>
      <c r="E83" s="294"/>
      <c r="F83" s="295" t="s">
        <v>2309</v>
      </c>
      <c r="G83" s="294"/>
      <c r="H83" s="294" t="s">
        <v>2319</v>
      </c>
      <c r="I83" s="294" t="s">
        <v>2305</v>
      </c>
      <c r="J83" s="294">
        <v>20</v>
      </c>
      <c r="K83" s="284"/>
    </row>
    <row r="84" spans="2:11" ht="15" customHeight="1">
      <c r="B84" s="293"/>
      <c r="C84" s="294" t="s">
        <v>2320</v>
      </c>
      <c r="D84" s="294"/>
      <c r="E84" s="294"/>
      <c r="F84" s="295" t="s">
        <v>2309</v>
      </c>
      <c r="G84" s="294"/>
      <c r="H84" s="294" t="s">
        <v>2321</v>
      </c>
      <c r="I84" s="294" t="s">
        <v>2305</v>
      </c>
      <c r="J84" s="294">
        <v>20</v>
      </c>
      <c r="K84" s="284"/>
    </row>
    <row r="85" spans="2:11" ht="15" customHeight="1">
      <c r="B85" s="293"/>
      <c r="C85" s="273" t="s">
        <v>2322</v>
      </c>
      <c r="D85" s="273"/>
      <c r="E85" s="273"/>
      <c r="F85" s="292" t="s">
        <v>2309</v>
      </c>
      <c r="G85" s="291"/>
      <c r="H85" s="273" t="s">
        <v>2323</v>
      </c>
      <c r="I85" s="273" t="s">
        <v>2305</v>
      </c>
      <c r="J85" s="273">
        <v>50</v>
      </c>
      <c r="K85" s="284"/>
    </row>
    <row r="86" spans="2:11" ht="15" customHeight="1">
      <c r="B86" s="293"/>
      <c r="C86" s="273" t="s">
        <v>2324</v>
      </c>
      <c r="D86" s="273"/>
      <c r="E86" s="273"/>
      <c r="F86" s="292" t="s">
        <v>2309</v>
      </c>
      <c r="G86" s="291"/>
      <c r="H86" s="273" t="s">
        <v>2325</v>
      </c>
      <c r="I86" s="273" t="s">
        <v>2305</v>
      </c>
      <c r="J86" s="273">
        <v>20</v>
      </c>
      <c r="K86" s="284"/>
    </row>
    <row r="87" spans="2:11" ht="15" customHeight="1">
      <c r="B87" s="293"/>
      <c r="C87" s="273" t="s">
        <v>2326</v>
      </c>
      <c r="D87" s="273"/>
      <c r="E87" s="273"/>
      <c r="F87" s="292" t="s">
        <v>2309</v>
      </c>
      <c r="G87" s="291"/>
      <c r="H87" s="273" t="s">
        <v>2327</v>
      </c>
      <c r="I87" s="273" t="s">
        <v>2305</v>
      </c>
      <c r="J87" s="273">
        <v>20</v>
      </c>
      <c r="K87" s="284"/>
    </row>
    <row r="88" spans="2:11" ht="15" customHeight="1">
      <c r="B88" s="293"/>
      <c r="C88" s="273" t="s">
        <v>2328</v>
      </c>
      <c r="D88" s="273"/>
      <c r="E88" s="273"/>
      <c r="F88" s="292" t="s">
        <v>2309</v>
      </c>
      <c r="G88" s="291"/>
      <c r="H88" s="273" t="s">
        <v>2329</v>
      </c>
      <c r="I88" s="273" t="s">
        <v>2305</v>
      </c>
      <c r="J88" s="273">
        <v>50</v>
      </c>
      <c r="K88" s="284"/>
    </row>
    <row r="89" spans="2:11" ht="15" customHeight="1">
      <c r="B89" s="293"/>
      <c r="C89" s="273" t="s">
        <v>2330</v>
      </c>
      <c r="D89" s="273"/>
      <c r="E89" s="273"/>
      <c r="F89" s="292" t="s">
        <v>2309</v>
      </c>
      <c r="G89" s="291"/>
      <c r="H89" s="273" t="s">
        <v>2330</v>
      </c>
      <c r="I89" s="273" t="s">
        <v>2305</v>
      </c>
      <c r="J89" s="273">
        <v>50</v>
      </c>
      <c r="K89" s="284"/>
    </row>
    <row r="90" spans="2:11" ht="15" customHeight="1">
      <c r="B90" s="293"/>
      <c r="C90" s="273" t="s">
        <v>140</v>
      </c>
      <c r="D90" s="273"/>
      <c r="E90" s="273"/>
      <c r="F90" s="292" t="s">
        <v>2309</v>
      </c>
      <c r="G90" s="291"/>
      <c r="H90" s="273" t="s">
        <v>2331</v>
      </c>
      <c r="I90" s="273" t="s">
        <v>2305</v>
      </c>
      <c r="J90" s="273">
        <v>255</v>
      </c>
      <c r="K90" s="284"/>
    </row>
    <row r="91" spans="2:11" ht="15" customHeight="1">
      <c r="B91" s="293"/>
      <c r="C91" s="273" t="s">
        <v>2332</v>
      </c>
      <c r="D91" s="273"/>
      <c r="E91" s="273"/>
      <c r="F91" s="292" t="s">
        <v>2303</v>
      </c>
      <c r="G91" s="291"/>
      <c r="H91" s="273" t="s">
        <v>2333</v>
      </c>
      <c r="I91" s="273" t="s">
        <v>2334</v>
      </c>
      <c r="J91" s="273"/>
      <c r="K91" s="284"/>
    </row>
    <row r="92" spans="2:11" ht="15" customHeight="1">
      <c r="B92" s="293"/>
      <c r="C92" s="273" t="s">
        <v>2335</v>
      </c>
      <c r="D92" s="273"/>
      <c r="E92" s="273"/>
      <c r="F92" s="292" t="s">
        <v>2303</v>
      </c>
      <c r="G92" s="291"/>
      <c r="H92" s="273" t="s">
        <v>2336</v>
      </c>
      <c r="I92" s="273" t="s">
        <v>2337</v>
      </c>
      <c r="J92" s="273"/>
      <c r="K92" s="284"/>
    </row>
    <row r="93" spans="2:11" ht="15" customHeight="1">
      <c r="B93" s="293"/>
      <c r="C93" s="273" t="s">
        <v>2338</v>
      </c>
      <c r="D93" s="273"/>
      <c r="E93" s="273"/>
      <c r="F93" s="292" t="s">
        <v>2303</v>
      </c>
      <c r="G93" s="291"/>
      <c r="H93" s="273" t="s">
        <v>2338</v>
      </c>
      <c r="I93" s="273" t="s">
        <v>2337</v>
      </c>
      <c r="J93" s="273"/>
      <c r="K93" s="284"/>
    </row>
    <row r="94" spans="2:11" ht="15" customHeight="1">
      <c r="B94" s="293"/>
      <c r="C94" s="273" t="s">
        <v>36</v>
      </c>
      <c r="D94" s="273"/>
      <c r="E94" s="273"/>
      <c r="F94" s="292" t="s">
        <v>2303</v>
      </c>
      <c r="G94" s="291"/>
      <c r="H94" s="273" t="s">
        <v>2339</v>
      </c>
      <c r="I94" s="273" t="s">
        <v>2337</v>
      </c>
      <c r="J94" s="273"/>
      <c r="K94" s="284"/>
    </row>
    <row r="95" spans="2:11" ht="15" customHeight="1">
      <c r="B95" s="293"/>
      <c r="C95" s="273" t="s">
        <v>46</v>
      </c>
      <c r="D95" s="273"/>
      <c r="E95" s="273"/>
      <c r="F95" s="292" t="s">
        <v>2303</v>
      </c>
      <c r="G95" s="291"/>
      <c r="H95" s="273" t="s">
        <v>2340</v>
      </c>
      <c r="I95" s="273" t="s">
        <v>2337</v>
      </c>
      <c r="J95" s="273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385" t="s">
        <v>2341</v>
      </c>
      <c r="D100" s="385"/>
      <c r="E100" s="385"/>
      <c r="F100" s="385"/>
      <c r="G100" s="385"/>
      <c r="H100" s="385"/>
      <c r="I100" s="385"/>
      <c r="J100" s="385"/>
      <c r="K100" s="284"/>
    </row>
    <row r="101" spans="2:11" ht="17.25" customHeight="1">
      <c r="B101" s="283"/>
      <c r="C101" s="285" t="s">
        <v>2297</v>
      </c>
      <c r="D101" s="285"/>
      <c r="E101" s="285"/>
      <c r="F101" s="285" t="s">
        <v>2298</v>
      </c>
      <c r="G101" s="286"/>
      <c r="H101" s="285" t="s">
        <v>135</v>
      </c>
      <c r="I101" s="285" t="s">
        <v>55</v>
      </c>
      <c r="J101" s="285" t="s">
        <v>2299</v>
      </c>
      <c r="K101" s="284"/>
    </row>
    <row r="102" spans="2:11" ht="17.25" customHeight="1">
      <c r="B102" s="283"/>
      <c r="C102" s="287" t="s">
        <v>2300</v>
      </c>
      <c r="D102" s="287"/>
      <c r="E102" s="287"/>
      <c r="F102" s="288" t="s">
        <v>2301</v>
      </c>
      <c r="G102" s="289"/>
      <c r="H102" s="287"/>
      <c r="I102" s="287"/>
      <c r="J102" s="287" t="s">
        <v>2302</v>
      </c>
      <c r="K102" s="284"/>
    </row>
    <row r="103" spans="2:11" ht="5.25" customHeight="1">
      <c r="B103" s="283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3"/>
      <c r="C104" s="273" t="s">
        <v>51</v>
      </c>
      <c r="D104" s="290"/>
      <c r="E104" s="290"/>
      <c r="F104" s="292" t="s">
        <v>2303</v>
      </c>
      <c r="G104" s="301"/>
      <c r="H104" s="273" t="s">
        <v>2342</v>
      </c>
      <c r="I104" s="273" t="s">
        <v>2305</v>
      </c>
      <c r="J104" s="273">
        <v>20</v>
      </c>
      <c r="K104" s="284"/>
    </row>
    <row r="105" spans="2:11" ht="15" customHeight="1">
      <c r="B105" s="283"/>
      <c r="C105" s="273" t="s">
        <v>2306</v>
      </c>
      <c r="D105" s="273"/>
      <c r="E105" s="273"/>
      <c r="F105" s="292" t="s">
        <v>2303</v>
      </c>
      <c r="G105" s="273"/>
      <c r="H105" s="273" t="s">
        <v>2342</v>
      </c>
      <c r="I105" s="273" t="s">
        <v>2305</v>
      </c>
      <c r="J105" s="273">
        <v>120</v>
      </c>
      <c r="K105" s="284"/>
    </row>
    <row r="106" spans="2:11" ht="15" customHeight="1">
      <c r="B106" s="293"/>
      <c r="C106" s="273" t="s">
        <v>2308</v>
      </c>
      <c r="D106" s="273"/>
      <c r="E106" s="273"/>
      <c r="F106" s="292" t="s">
        <v>2309</v>
      </c>
      <c r="G106" s="273"/>
      <c r="H106" s="273" t="s">
        <v>2342</v>
      </c>
      <c r="I106" s="273" t="s">
        <v>2305</v>
      </c>
      <c r="J106" s="273">
        <v>50</v>
      </c>
      <c r="K106" s="284"/>
    </row>
    <row r="107" spans="2:11" ht="15" customHeight="1">
      <c r="B107" s="293"/>
      <c r="C107" s="273" t="s">
        <v>2311</v>
      </c>
      <c r="D107" s="273"/>
      <c r="E107" s="273"/>
      <c r="F107" s="292" t="s">
        <v>2303</v>
      </c>
      <c r="G107" s="273"/>
      <c r="H107" s="273" t="s">
        <v>2342</v>
      </c>
      <c r="I107" s="273" t="s">
        <v>2313</v>
      </c>
      <c r="J107" s="273"/>
      <c r="K107" s="284"/>
    </row>
    <row r="108" spans="2:11" ht="15" customHeight="1">
      <c r="B108" s="293"/>
      <c r="C108" s="273" t="s">
        <v>2322</v>
      </c>
      <c r="D108" s="273"/>
      <c r="E108" s="273"/>
      <c r="F108" s="292" t="s">
        <v>2309</v>
      </c>
      <c r="G108" s="273"/>
      <c r="H108" s="273" t="s">
        <v>2342</v>
      </c>
      <c r="I108" s="273" t="s">
        <v>2305</v>
      </c>
      <c r="J108" s="273">
        <v>50</v>
      </c>
      <c r="K108" s="284"/>
    </row>
    <row r="109" spans="2:11" ht="15" customHeight="1">
      <c r="B109" s="293"/>
      <c r="C109" s="273" t="s">
        <v>2330</v>
      </c>
      <c r="D109" s="273"/>
      <c r="E109" s="273"/>
      <c r="F109" s="292" t="s">
        <v>2309</v>
      </c>
      <c r="G109" s="273"/>
      <c r="H109" s="273" t="s">
        <v>2342</v>
      </c>
      <c r="I109" s="273" t="s">
        <v>2305</v>
      </c>
      <c r="J109" s="273">
        <v>50</v>
      </c>
      <c r="K109" s="284"/>
    </row>
    <row r="110" spans="2:11" ht="15" customHeight="1">
      <c r="B110" s="293"/>
      <c r="C110" s="273" t="s">
        <v>2328</v>
      </c>
      <c r="D110" s="273"/>
      <c r="E110" s="273"/>
      <c r="F110" s="292" t="s">
        <v>2309</v>
      </c>
      <c r="G110" s="273"/>
      <c r="H110" s="273" t="s">
        <v>2342</v>
      </c>
      <c r="I110" s="273" t="s">
        <v>2305</v>
      </c>
      <c r="J110" s="273">
        <v>50</v>
      </c>
      <c r="K110" s="284"/>
    </row>
    <row r="111" spans="2:11" ht="15" customHeight="1">
      <c r="B111" s="293"/>
      <c r="C111" s="273" t="s">
        <v>51</v>
      </c>
      <c r="D111" s="273"/>
      <c r="E111" s="273"/>
      <c r="F111" s="292" t="s">
        <v>2303</v>
      </c>
      <c r="G111" s="273"/>
      <c r="H111" s="273" t="s">
        <v>2343</v>
      </c>
      <c r="I111" s="273" t="s">
        <v>2305</v>
      </c>
      <c r="J111" s="273">
        <v>20</v>
      </c>
      <c r="K111" s="284"/>
    </row>
    <row r="112" spans="2:11" ht="15" customHeight="1">
      <c r="B112" s="293"/>
      <c r="C112" s="273" t="s">
        <v>2344</v>
      </c>
      <c r="D112" s="273"/>
      <c r="E112" s="273"/>
      <c r="F112" s="292" t="s">
        <v>2303</v>
      </c>
      <c r="G112" s="273"/>
      <c r="H112" s="273" t="s">
        <v>2345</v>
      </c>
      <c r="I112" s="273" t="s">
        <v>2305</v>
      </c>
      <c r="J112" s="273">
        <v>120</v>
      </c>
      <c r="K112" s="284"/>
    </row>
    <row r="113" spans="2:11" ht="15" customHeight="1">
      <c r="B113" s="293"/>
      <c r="C113" s="273" t="s">
        <v>36</v>
      </c>
      <c r="D113" s="273"/>
      <c r="E113" s="273"/>
      <c r="F113" s="292" t="s">
        <v>2303</v>
      </c>
      <c r="G113" s="273"/>
      <c r="H113" s="273" t="s">
        <v>2346</v>
      </c>
      <c r="I113" s="273" t="s">
        <v>2337</v>
      </c>
      <c r="J113" s="273"/>
      <c r="K113" s="284"/>
    </row>
    <row r="114" spans="2:11" ht="15" customHeight="1">
      <c r="B114" s="293"/>
      <c r="C114" s="273" t="s">
        <v>46</v>
      </c>
      <c r="D114" s="273"/>
      <c r="E114" s="273"/>
      <c r="F114" s="292" t="s">
        <v>2303</v>
      </c>
      <c r="G114" s="273"/>
      <c r="H114" s="273" t="s">
        <v>2347</v>
      </c>
      <c r="I114" s="273" t="s">
        <v>2337</v>
      </c>
      <c r="J114" s="273"/>
      <c r="K114" s="284"/>
    </row>
    <row r="115" spans="2:11" ht="15" customHeight="1">
      <c r="B115" s="293"/>
      <c r="C115" s="273" t="s">
        <v>55</v>
      </c>
      <c r="D115" s="273"/>
      <c r="E115" s="273"/>
      <c r="F115" s="292" t="s">
        <v>2303</v>
      </c>
      <c r="G115" s="273"/>
      <c r="H115" s="273" t="s">
        <v>2348</v>
      </c>
      <c r="I115" s="273" t="s">
        <v>2349</v>
      </c>
      <c r="J115" s="273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9"/>
      <c r="D117" s="269"/>
      <c r="E117" s="269"/>
      <c r="F117" s="304"/>
      <c r="G117" s="269"/>
      <c r="H117" s="269"/>
      <c r="I117" s="269"/>
      <c r="J117" s="269"/>
      <c r="K117" s="303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381" t="s">
        <v>2350</v>
      </c>
      <c r="D120" s="381"/>
      <c r="E120" s="381"/>
      <c r="F120" s="381"/>
      <c r="G120" s="381"/>
      <c r="H120" s="381"/>
      <c r="I120" s="381"/>
      <c r="J120" s="381"/>
      <c r="K120" s="309"/>
    </row>
    <row r="121" spans="2:11" ht="17.25" customHeight="1">
      <c r="B121" s="310"/>
      <c r="C121" s="285" t="s">
        <v>2297</v>
      </c>
      <c r="D121" s="285"/>
      <c r="E121" s="285"/>
      <c r="F121" s="285" t="s">
        <v>2298</v>
      </c>
      <c r="G121" s="286"/>
      <c r="H121" s="285" t="s">
        <v>135</v>
      </c>
      <c r="I121" s="285" t="s">
        <v>55</v>
      </c>
      <c r="J121" s="285" t="s">
        <v>2299</v>
      </c>
      <c r="K121" s="311"/>
    </row>
    <row r="122" spans="2:11" ht="17.25" customHeight="1">
      <c r="B122" s="310"/>
      <c r="C122" s="287" t="s">
        <v>2300</v>
      </c>
      <c r="D122" s="287"/>
      <c r="E122" s="287"/>
      <c r="F122" s="288" t="s">
        <v>2301</v>
      </c>
      <c r="G122" s="289"/>
      <c r="H122" s="287"/>
      <c r="I122" s="287"/>
      <c r="J122" s="287" t="s">
        <v>2302</v>
      </c>
      <c r="K122" s="311"/>
    </row>
    <row r="123" spans="2:11" ht="5.25" customHeight="1">
      <c r="B123" s="312"/>
      <c r="C123" s="290"/>
      <c r="D123" s="290"/>
      <c r="E123" s="290"/>
      <c r="F123" s="290"/>
      <c r="G123" s="273"/>
      <c r="H123" s="290"/>
      <c r="I123" s="290"/>
      <c r="J123" s="290"/>
      <c r="K123" s="313"/>
    </row>
    <row r="124" spans="2:11" ht="15" customHeight="1">
      <c r="B124" s="312"/>
      <c r="C124" s="273" t="s">
        <v>2306</v>
      </c>
      <c r="D124" s="290"/>
      <c r="E124" s="290"/>
      <c r="F124" s="292" t="s">
        <v>2303</v>
      </c>
      <c r="G124" s="273"/>
      <c r="H124" s="273" t="s">
        <v>2342</v>
      </c>
      <c r="I124" s="273" t="s">
        <v>2305</v>
      </c>
      <c r="J124" s="273">
        <v>120</v>
      </c>
      <c r="K124" s="314"/>
    </row>
    <row r="125" spans="2:11" ht="15" customHeight="1">
      <c r="B125" s="312"/>
      <c r="C125" s="273" t="s">
        <v>2351</v>
      </c>
      <c r="D125" s="273"/>
      <c r="E125" s="273"/>
      <c r="F125" s="292" t="s">
        <v>2303</v>
      </c>
      <c r="G125" s="273"/>
      <c r="H125" s="273" t="s">
        <v>2352</v>
      </c>
      <c r="I125" s="273" t="s">
        <v>2305</v>
      </c>
      <c r="J125" s="273" t="s">
        <v>2353</v>
      </c>
      <c r="K125" s="314"/>
    </row>
    <row r="126" spans="2:11" ht="15" customHeight="1">
      <c r="B126" s="312"/>
      <c r="C126" s="273" t="s">
        <v>2252</v>
      </c>
      <c r="D126" s="273"/>
      <c r="E126" s="273"/>
      <c r="F126" s="292" t="s">
        <v>2303</v>
      </c>
      <c r="G126" s="273"/>
      <c r="H126" s="273" t="s">
        <v>2354</v>
      </c>
      <c r="I126" s="273" t="s">
        <v>2305</v>
      </c>
      <c r="J126" s="273" t="s">
        <v>2353</v>
      </c>
      <c r="K126" s="314"/>
    </row>
    <row r="127" spans="2:11" ht="15" customHeight="1">
      <c r="B127" s="312"/>
      <c r="C127" s="273" t="s">
        <v>2314</v>
      </c>
      <c r="D127" s="273"/>
      <c r="E127" s="273"/>
      <c r="F127" s="292" t="s">
        <v>2309</v>
      </c>
      <c r="G127" s="273"/>
      <c r="H127" s="273" t="s">
        <v>2315</v>
      </c>
      <c r="I127" s="273" t="s">
        <v>2305</v>
      </c>
      <c r="J127" s="273">
        <v>15</v>
      </c>
      <c r="K127" s="314"/>
    </row>
    <row r="128" spans="2:11" ht="15" customHeight="1">
      <c r="B128" s="312"/>
      <c r="C128" s="294" t="s">
        <v>2316</v>
      </c>
      <c r="D128" s="294"/>
      <c r="E128" s="294"/>
      <c r="F128" s="295" t="s">
        <v>2309</v>
      </c>
      <c r="G128" s="294"/>
      <c r="H128" s="294" t="s">
        <v>2317</v>
      </c>
      <c r="I128" s="294" t="s">
        <v>2305</v>
      </c>
      <c r="J128" s="294">
        <v>15</v>
      </c>
      <c r="K128" s="314"/>
    </row>
    <row r="129" spans="2:11" ht="15" customHeight="1">
      <c r="B129" s="312"/>
      <c r="C129" s="294" t="s">
        <v>2318</v>
      </c>
      <c r="D129" s="294"/>
      <c r="E129" s="294"/>
      <c r="F129" s="295" t="s">
        <v>2309</v>
      </c>
      <c r="G129" s="294"/>
      <c r="H129" s="294" t="s">
        <v>2319</v>
      </c>
      <c r="I129" s="294" t="s">
        <v>2305</v>
      </c>
      <c r="J129" s="294">
        <v>20</v>
      </c>
      <c r="K129" s="314"/>
    </row>
    <row r="130" spans="2:11" ht="15" customHeight="1">
      <c r="B130" s="312"/>
      <c r="C130" s="294" t="s">
        <v>2320</v>
      </c>
      <c r="D130" s="294"/>
      <c r="E130" s="294"/>
      <c r="F130" s="295" t="s">
        <v>2309</v>
      </c>
      <c r="G130" s="294"/>
      <c r="H130" s="294" t="s">
        <v>2321</v>
      </c>
      <c r="I130" s="294" t="s">
        <v>2305</v>
      </c>
      <c r="J130" s="294">
        <v>20</v>
      </c>
      <c r="K130" s="314"/>
    </row>
    <row r="131" spans="2:11" ht="15" customHeight="1">
      <c r="B131" s="312"/>
      <c r="C131" s="273" t="s">
        <v>2308</v>
      </c>
      <c r="D131" s="273"/>
      <c r="E131" s="273"/>
      <c r="F131" s="292" t="s">
        <v>2309</v>
      </c>
      <c r="G131" s="273"/>
      <c r="H131" s="273" t="s">
        <v>2342</v>
      </c>
      <c r="I131" s="273" t="s">
        <v>2305</v>
      </c>
      <c r="J131" s="273">
        <v>50</v>
      </c>
      <c r="K131" s="314"/>
    </row>
    <row r="132" spans="2:11" ht="15" customHeight="1">
      <c r="B132" s="312"/>
      <c r="C132" s="273" t="s">
        <v>2322</v>
      </c>
      <c r="D132" s="273"/>
      <c r="E132" s="273"/>
      <c r="F132" s="292" t="s">
        <v>2309</v>
      </c>
      <c r="G132" s="273"/>
      <c r="H132" s="273" t="s">
        <v>2342</v>
      </c>
      <c r="I132" s="273" t="s">
        <v>2305</v>
      </c>
      <c r="J132" s="273">
        <v>50</v>
      </c>
      <c r="K132" s="314"/>
    </row>
    <row r="133" spans="2:11" ht="15" customHeight="1">
      <c r="B133" s="312"/>
      <c r="C133" s="273" t="s">
        <v>2328</v>
      </c>
      <c r="D133" s="273"/>
      <c r="E133" s="273"/>
      <c r="F133" s="292" t="s">
        <v>2309</v>
      </c>
      <c r="G133" s="273"/>
      <c r="H133" s="273" t="s">
        <v>2342</v>
      </c>
      <c r="I133" s="273" t="s">
        <v>2305</v>
      </c>
      <c r="J133" s="273">
        <v>50</v>
      </c>
      <c r="K133" s="314"/>
    </row>
    <row r="134" spans="2:11" ht="15" customHeight="1">
      <c r="B134" s="312"/>
      <c r="C134" s="273" t="s">
        <v>2330</v>
      </c>
      <c r="D134" s="273"/>
      <c r="E134" s="273"/>
      <c r="F134" s="292" t="s">
        <v>2309</v>
      </c>
      <c r="G134" s="273"/>
      <c r="H134" s="273" t="s">
        <v>2342</v>
      </c>
      <c r="I134" s="273" t="s">
        <v>2305</v>
      </c>
      <c r="J134" s="273">
        <v>50</v>
      </c>
      <c r="K134" s="314"/>
    </row>
    <row r="135" spans="2:11" ht="15" customHeight="1">
      <c r="B135" s="312"/>
      <c r="C135" s="273" t="s">
        <v>140</v>
      </c>
      <c r="D135" s="273"/>
      <c r="E135" s="273"/>
      <c r="F135" s="292" t="s">
        <v>2309</v>
      </c>
      <c r="G135" s="273"/>
      <c r="H135" s="273" t="s">
        <v>2355</v>
      </c>
      <c r="I135" s="273" t="s">
        <v>2305</v>
      </c>
      <c r="J135" s="273">
        <v>255</v>
      </c>
      <c r="K135" s="314"/>
    </row>
    <row r="136" spans="2:11" ht="15" customHeight="1">
      <c r="B136" s="312"/>
      <c r="C136" s="273" t="s">
        <v>2332</v>
      </c>
      <c r="D136" s="273"/>
      <c r="E136" s="273"/>
      <c r="F136" s="292" t="s">
        <v>2303</v>
      </c>
      <c r="G136" s="273"/>
      <c r="H136" s="273" t="s">
        <v>2356</v>
      </c>
      <c r="I136" s="273" t="s">
        <v>2334</v>
      </c>
      <c r="J136" s="273"/>
      <c r="K136" s="314"/>
    </row>
    <row r="137" spans="2:11" ht="15" customHeight="1">
      <c r="B137" s="312"/>
      <c r="C137" s="273" t="s">
        <v>2335</v>
      </c>
      <c r="D137" s="273"/>
      <c r="E137" s="273"/>
      <c r="F137" s="292" t="s">
        <v>2303</v>
      </c>
      <c r="G137" s="273"/>
      <c r="H137" s="273" t="s">
        <v>2357</v>
      </c>
      <c r="I137" s="273" t="s">
        <v>2337</v>
      </c>
      <c r="J137" s="273"/>
      <c r="K137" s="314"/>
    </row>
    <row r="138" spans="2:11" ht="15" customHeight="1">
      <c r="B138" s="312"/>
      <c r="C138" s="273" t="s">
        <v>2338</v>
      </c>
      <c r="D138" s="273"/>
      <c r="E138" s="273"/>
      <c r="F138" s="292" t="s">
        <v>2303</v>
      </c>
      <c r="G138" s="273"/>
      <c r="H138" s="273" t="s">
        <v>2338</v>
      </c>
      <c r="I138" s="273" t="s">
        <v>2337</v>
      </c>
      <c r="J138" s="273"/>
      <c r="K138" s="314"/>
    </row>
    <row r="139" spans="2:11" ht="15" customHeight="1">
      <c r="B139" s="312"/>
      <c r="C139" s="273" t="s">
        <v>36</v>
      </c>
      <c r="D139" s="273"/>
      <c r="E139" s="273"/>
      <c r="F139" s="292" t="s">
        <v>2303</v>
      </c>
      <c r="G139" s="273"/>
      <c r="H139" s="273" t="s">
        <v>2358</v>
      </c>
      <c r="I139" s="273" t="s">
        <v>2337</v>
      </c>
      <c r="J139" s="273"/>
      <c r="K139" s="314"/>
    </row>
    <row r="140" spans="2:11" ht="15" customHeight="1">
      <c r="B140" s="312"/>
      <c r="C140" s="273" t="s">
        <v>2359</v>
      </c>
      <c r="D140" s="273"/>
      <c r="E140" s="273"/>
      <c r="F140" s="292" t="s">
        <v>2303</v>
      </c>
      <c r="G140" s="273"/>
      <c r="H140" s="273" t="s">
        <v>2360</v>
      </c>
      <c r="I140" s="273" t="s">
        <v>2337</v>
      </c>
      <c r="J140" s="273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9"/>
      <c r="C142" s="269"/>
      <c r="D142" s="269"/>
      <c r="E142" s="269"/>
      <c r="F142" s="304"/>
      <c r="G142" s="269"/>
      <c r="H142" s="269"/>
      <c r="I142" s="269"/>
      <c r="J142" s="269"/>
      <c r="K142" s="269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385" t="s">
        <v>2361</v>
      </c>
      <c r="D145" s="385"/>
      <c r="E145" s="385"/>
      <c r="F145" s="385"/>
      <c r="G145" s="385"/>
      <c r="H145" s="385"/>
      <c r="I145" s="385"/>
      <c r="J145" s="385"/>
      <c r="K145" s="284"/>
    </row>
    <row r="146" spans="2:11" ht="17.25" customHeight="1">
      <c r="B146" s="283"/>
      <c r="C146" s="285" t="s">
        <v>2297</v>
      </c>
      <c r="D146" s="285"/>
      <c r="E146" s="285"/>
      <c r="F146" s="285" t="s">
        <v>2298</v>
      </c>
      <c r="G146" s="286"/>
      <c r="H146" s="285" t="s">
        <v>135</v>
      </c>
      <c r="I146" s="285" t="s">
        <v>55</v>
      </c>
      <c r="J146" s="285" t="s">
        <v>2299</v>
      </c>
      <c r="K146" s="284"/>
    </row>
    <row r="147" spans="2:11" ht="17.25" customHeight="1">
      <c r="B147" s="283"/>
      <c r="C147" s="287" t="s">
        <v>2300</v>
      </c>
      <c r="D147" s="287"/>
      <c r="E147" s="287"/>
      <c r="F147" s="288" t="s">
        <v>2301</v>
      </c>
      <c r="G147" s="289"/>
      <c r="H147" s="287"/>
      <c r="I147" s="287"/>
      <c r="J147" s="287" t="s">
        <v>2302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2306</v>
      </c>
      <c r="D149" s="273"/>
      <c r="E149" s="273"/>
      <c r="F149" s="319" t="s">
        <v>2303</v>
      </c>
      <c r="G149" s="273"/>
      <c r="H149" s="318" t="s">
        <v>2342</v>
      </c>
      <c r="I149" s="318" t="s">
        <v>2305</v>
      </c>
      <c r="J149" s="318">
        <v>120</v>
      </c>
      <c r="K149" s="314"/>
    </row>
    <row r="150" spans="2:11" ht="15" customHeight="1">
      <c r="B150" s="293"/>
      <c r="C150" s="318" t="s">
        <v>2351</v>
      </c>
      <c r="D150" s="273"/>
      <c r="E150" s="273"/>
      <c r="F150" s="319" t="s">
        <v>2303</v>
      </c>
      <c r="G150" s="273"/>
      <c r="H150" s="318" t="s">
        <v>2362</v>
      </c>
      <c r="I150" s="318" t="s">
        <v>2305</v>
      </c>
      <c r="J150" s="318" t="s">
        <v>2353</v>
      </c>
      <c r="K150" s="314"/>
    </row>
    <row r="151" spans="2:11" ht="15" customHeight="1">
      <c r="B151" s="293"/>
      <c r="C151" s="318" t="s">
        <v>2252</v>
      </c>
      <c r="D151" s="273"/>
      <c r="E151" s="273"/>
      <c r="F151" s="319" t="s">
        <v>2303</v>
      </c>
      <c r="G151" s="273"/>
      <c r="H151" s="318" t="s">
        <v>2363</v>
      </c>
      <c r="I151" s="318" t="s">
        <v>2305</v>
      </c>
      <c r="J151" s="318" t="s">
        <v>2353</v>
      </c>
      <c r="K151" s="314"/>
    </row>
    <row r="152" spans="2:11" ht="15" customHeight="1">
      <c r="B152" s="293"/>
      <c r="C152" s="318" t="s">
        <v>2308</v>
      </c>
      <c r="D152" s="273"/>
      <c r="E152" s="273"/>
      <c r="F152" s="319" t="s">
        <v>2309</v>
      </c>
      <c r="G152" s="273"/>
      <c r="H152" s="318" t="s">
        <v>2342</v>
      </c>
      <c r="I152" s="318" t="s">
        <v>2305</v>
      </c>
      <c r="J152" s="318">
        <v>50</v>
      </c>
      <c r="K152" s="314"/>
    </row>
    <row r="153" spans="2:11" ht="15" customHeight="1">
      <c r="B153" s="293"/>
      <c r="C153" s="318" t="s">
        <v>2311</v>
      </c>
      <c r="D153" s="273"/>
      <c r="E153" s="273"/>
      <c r="F153" s="319" t="s">
        <v>2303</v>
      </c>
      <c r="G153" s="273"/>
      <c r="H153" s="318" t="s">
        <v>2342</v>
      </c>
      <c r="I153" s="318" t="s">
        <v>2313</v>
      </c>
      <c r="J153" s="318"/>
      <c r="K153" s="314"/>
    </row>
    <row r="154" spans="2:11" ht="15" customHeight="1">
      <c r="B154" s="293"/>
      <c r="C154" s="318" t="s">
        <v>2322</v>
      </c>
      <c r="D154" s="273"/>
      <c r="E154" s="273"/>
      <c r="F154" s="319" t="s">
        <v>2309</v>
      </c>
      <c r="G154" s="273"/>
      <c r="H154" s="318" t="s">
        <v>2342</v>
      </c>
      <c r="I154" s="318" t="s">
        <v>2305</v>
      </c>
      <c r="J154" s="318">
        <v>50</v>
      </c>
      <c r="K154" s="314"/>
    </row>
    <row r="155" spans="2:11" ht="15" customHeight="1">
      <c r="B155" s="293"/>
      <c r="C155" s="318" t="s">
        <v>2330</v>
      </c>
      <c r="D155" s="273"/>
      <c r="E155" s="273"/>
      <c r="F155" s="319" t="s">
        <v>2309</v>
      </c>
      <c r="G155" s="273"/>
      <c r="H155" s="318" t="s">
        <v>2342</v>
      </c>
      <c r="I155" s="318" t="s">
        <v>2305</v>
      </c>
      <c r="J155" s="318">
        <v>50</v>
      </c>
      <c r="K155" s="314"/>
    </row>
    <row r="156" spans="2:11" ht="15" customHeight="1">
      <c r="B156" s="293"/>
      <c r="C156" s="318" t="s">
        <v>2328</v>
      </c>
      <c r="D156" s="273"/>
      <c r="E156" s="273"/>
      <c r="F156" s="319" t="s">
        <v>2309</v>
      </c>
      <c r="G156" s="273"/>
      <c r="H156" s="318" t="s">
        <v>2342</v>
      </c>
      <c r="I156" s="318" t="s">
        <v>2305</v>
      </c>
      <c r="J156" s="318">
        <v>50</v>
      </c>
      <c r="K156" s="314"/>
    </row>
    <row r="157" spans="2:11" ht="15" customHeight="1">
      <c r="B157" s="293"/>
      <c r="C157" s="318" t="s">
        <v>85</v>
      </c>
      <c r="D157" s="273"/>
      <c r="E157" s="273"/>
      <c r="F157" s="319" t="s">
        <v>2303</v>
      </c>
      <c r="G157" s="273"/>
      <c r="H157" s="318" t="s">
        <v>2364</v>
      </c>
      <c r="I157" s="318" t="s">
        <v>2305</v>
      </c>
      <c r="J157" s="318" t="s">
        <v>2365</v>
      </c>
      <c r="K157" s="314"/>
    </row>
    <row r="158" spans="2:11" ht="15" customHeight="1">
      <c r="B158" s="293"/>
      <c r="C158" s="318" t="s">
        <v>2366</v>
      </c>
      <c r="D158" s="273"/>
      <c r="E158" s="273"/>
      <c r="F158" s="319" t="s">
        <v>2303</v>
      </c>
      <c r="G158" s="273"/>
      <c r="H158" s="318" t="s">
        <v>2367</v>
      </c>
      <c r="I158" s="318" t="s">
        <v>2337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9"/>
      <c r="C160" s="273"/>
      <c r="D160" s="273"/>
      <c r="E160" s="273"/>
      <c r="F160" s="292"/>
      <c r="G160" s="273"/>
      <c r="H160" s="273"/>
      <c r="I160" s="273"/>
      <c r="J160" s="273"/>
      <c r="K160" s="269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381" t="s">
        <v>2368</v>
      </c>
      <c r="D163" s="381"/>
      <c r="E163" s="381"/>
      <c r="F163" s="381"/>
      <c r="G163" s="381"/>
      <c r="H163" s="381"/>
      <c r="I163" s="381"/>
      <c r="J163" s="381"/>
      <c r="K163" s="265"/>
    </row>
    <row r="164" spans="2:11" ht="17.25" customHeight="1">
      <c r="B164" s="264"/>
      <c r="C164" s="285" t="s">
        <v>2297</v>
      </c>
      <c r="D164" s="285"/>
      <c r="E164" s="285"/>
      <c r="F164" s="285" t="s">
        <v>2298</v>
      </c>
      <c r="G164" s="322"/>
      <c r="H164" s="323" t="s">
        <v>135</v>
      </c>
      <c r="I164" s="323" t="s">
        <v>55</v>
      </c>
      <c r="J164" s="285" t="s">
        <v>2299</v>
      </c>
      <c r="K164" s="265"/>
    </row>
    <row r="165" spans="2:11" ht="17.25" customHeight="1">
      <c r="B165" s="266"/>
      <c r="C165" s="287" t="s">
        <v>2300</v>
      </c>
      <c r="D165" s="287"/>
      <c r="E165" s="287"/>
      <c r="F165" s="288" t="s">
        <v>2301</v>
      </c>
      <c r="G165" s="324"/>
      <c r="H165" s="325"/>
      <c r="I165" s="325"/>
      <c r="J165" s="287" t="s">
        <v>2302</v>
      </c>
      <c r="K165" s="267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3" t="s">
        <v>2306</v>
      </c>
      <c r="D167" s="273"/>
      <c r="E167" s="273"/>
      <c r="F167" s="292" t="s">
        <v>2303</v>
      </c>
      <c r="G167" s="273"/>
      <c r="H167" s="273" t="s">
        <v>2342</v>
      </c>
      <c r="I167" s="273" t="s">
        <v>2305</v>
      </c>
      <c r="J167" s="273">
        <v>120</v>
      </c>
      <c r="K167" s="314"/>
    </row>
    <row r="168" spans="2:11" ht="15" customHeight="1">
      <c r="B168" s="293"/>
      <c r="C168" s="273" t="s">
        <v>2351</v>
      </c>
      <c r="D168" s="273"/>
      <c r="E168" s="273"/>
      <c r="F168" s="292" t="s">
        <v>2303</v>
      </c>
      <c r="G168" s="273"/>
      <c r="H168" s="273" t="s">
        <v>2352</v>
      </c>
      <c r="I168" s="273" t="s">
        <v>2305</v>
      </c>
      <c r="J168" s="273" t="s">
        <v>2353</v>
      </c>
      <c r="K168" s="314"/>
    </row>
    <row r="169" spans="2:11" ht="15" customHeight="1">
      <c r="B169" s="293"/>
      <c r="C169" s="273" t="s">
        <v>2252</v>
      </c>
      <c r="D169" s="273"/>
      <c r="E169" s="273"/>
      <c r="F169" s="292" t="s">
        <v>2303</v>
      </c>
      <c r="G169" s="273"/>
      <c r="H169" s="273" t="s">
        <v>2369</v>
      </c>
      <c r="I169" s="273" t="s">
        <v>2305</v>
      </c>
      <c r="J169" s="273" t="s">
        <v>2353</v>
      </c>
      <c r="K169" s="314"/>
    </row>
    <row r="170" spans="2:11" ht="15" customHeight="1">
      <c r="B170" s="293"/>
      <c r="C170" s="273" t="s">
        <v>2308</v>
      </c>
      <c r="D170" s="273"/>
      <c r="E170" s="273"/>
      <c r="F170" s="292" t="s">
        <v>2309</v>
      </c>
      <c r="G170" s="273"/>
      <c r="H170" s="273" t="s">
        <v>2369</v>
      </c>
      <c r="I170" s="273" t="s">
        <v>2305</v>
      </c>
      <c r="J170" s="273">
        <v>50</v>
      </c>
      <c r="K170" s="314"/>
    </row>
    <row r="171" spans="2:11" ht="15" customHeight="1">
      <c r="B171" s="293"/>
      <c r="C171" s="273" t="s">
        <v>2311</v>
      </c>
      <c r="D171" s="273"/>
      <c r="E171" s="273"/>
      <c r="F171" s="292" t="s">
        <v>2303</v>
      </c>
      <c r="G171" s="273"/>
      <c r="H171" s="273" t="s">
        <v>2369</v>
      </c>
      <c r="I171" s="273" t="s">
        <v>2313</v>
      </c>
      <c r="J171" s="273"/>
      <c r="K171" s="314"/>
    </row>
    <row r="172" spans="2:11" ht="15" customHeight="1">
      <c r="B172" s="293"/>
      <c r="C172" s="273" t="s">
        <v>2322</v>
      </c>
      <c r="D172" s="273"/>
      <c r="E172" s="273"/>
      <c r="F172" s="292" t="s">
        <v>2309</v>
      </c>
      <c r="G172" s="273"/>
      <c r="H172" s="273" t="s">
        <v>2369</v>
      </c>
      <c r="I172" s="273" t="s">
        <v>2305</v>
      </c>
      <c r="J172" s="273">
        <v>50</v>
      </c>
      <c r="K172" s="314"/>
    </row>
    <row r="173" spans="2:11" ht="15" customHeight="1">
      <c r="B173" s="293"/>
      <c r="C173" s="273" t="s">
        <v>2330</v>
      </c>
      <c r="D173" s="273"/>
      <c r="E173" s="273"/>
      <c r="F173" s="292" t="s">
        <v>2309</v>
      </c>
      <c r="G173" s="273"/>
      <c r="H173" s="273" t="s">
        <v>2369</v>
      </c>
      <c r="I173" s="273" t="s">
        <v>2305</v>
      </c>
      <c r="J173" s="273">
        <v>50</v>
      </c>
      <c r="K173" s="314"/>
    </row>
    <row r="174" spans="2:11" ht="15" customHeight="1">
      <c r="B174" s="293"/>
      <c r="C174" s="273" t="s">
        <v>2328</v>
      </c>
      <c r="D174" s="273"/>
      <c r="E174" s="273"/>
      <c r="F174" s="292" t="s">
        <v>2309</v>
      </c>
      <c r="G174" s="273"/>
      <c r="H174" s="273" t="s">
        <v>2369</v>
      </c>
      <c r="I174" s="273" t="s">
        <v>2305</v>
      </c>
      <c r="J174" s="273">
        <v>50</v>
      </c>
      <c r="K174" s="314"/>
    </row>
    <row r="175" spans="2:11" ht="15" customHeight="1">
      <c r="B175" s="293"/>
      <c r="C175" s="273" t="s">
        <v>134</v>
      </c>
      <c r="D175" s="273"/>
      <c r="E175" s="273"/>
      <c r="F175" s="292" t="s">
        <v>2303</v>
      </c>
      <c r="G175" s="273"/>
      <c r="H175" s="273" t="s">
        <v>2370</v>
      </c>
      <c r="I175" s="273" t="s">
        <v>2371</v>
      </c>
      <c r="J175" s="273"/>
      <c r="K175" s="314"/>
    </row>
    <row r="176" spans="2:11" ht="15" customHeight="1">
      <c r="B176" s="293"/>
      <c r="C176" s="273" t="s">
        <v>55</v>
      </c>
      <c r="D176" s="273"/>
      <c r="E176" s="273"/>
      <c r="F176" s="292" t="s">
        <v>2303</v>
      </c>
      <c r="G176" s="273"/>
      <c r="H176" s="273" t="s">
        <v>2372</v>
      </c>
      <c r="I176" s="273" t="s">
        <v>2373</v>
      </c>
      <c r="J176" s="273">
        <v>1</v>
      </c>
      <c r="K176" s="314"/>
    </row>
    <row r="177" spans="2:11" ht="15" customHeight="1">
      <c r="B177" s="293"/>
      <c r="C177" s="273" t="s">
        <v>51</v>
      </c>
      <c r="D177" s="273"/>
      <c r="E177" s="273"/>
      <c r="F177" s="292" t="s">
        <v>2303</v>
      </c>
      <c r="G177" s="273"/>
      <c r="H177" s="273" t="s">
        <v>2374</v>
      </c>
      <c r="I177" s="273" t="s">
        <v>2305</v>
      </c>
      <c r="J177" s="273">
        <v>20</v>
      </c>
      <c r="K177" s="314"/>
    </row>
    <row r="178" spans="2:11" ht="15" customHeight="1">
      <c r="B178" s="293"/>
      <c r="C178" s="273" t="s">
        <v>135</v>
      </c>
      <c r="D178" s="273"/>
      <c r="E178" s="273"/>
      <c r="F178" s="292" t="s">
        <v>2303</v>
      </c>
      <c r="G178" s="273"/>
      <c r="H178" s="273" t="s">
        <v>2375</v>
      </c>
      <c r="I178" s="273" t="s">
        <v>2305</v>
      </c>
      <c r="J178" s="273">
        <v>255</v>
      </c>
      <c r="K178" s="314"/>
    </row>
    <row r="179" spans="2:11" ht="15" customHeight="1">
      <c r="B179" s="293"/>
      <c r="C179" s="273" t="s">
        <v>136</v>
      </c>
      <c r="D179" s="273"/>
      <c r="E179" s="273"/>
      <c r="F179" s="292" t="s">
        <v>2303</v>
      </c>
      <c r="G179" s="273"/>
      <c r="H179" s="273" t="s">
        <v>2268</v>
      </c>
      <c r="I179" s="273" t="s">
        <v>2305</v>
      </c>
      <c r="J179" s="273">
        <v>10</v>
      </c>
      <c r="K179" s="314"/>
    </row>
    <row r="180" spans="2:11" ht="15" customHeight="1">
      <c r="B180" s="293"/>
      <c r="C180" s="273" t="s">
        <v>137</v>
      </c>
      <c r="D180" s="273"/>
      <c r="E180" s="273"/>
      <c r="F180" s="292" t="s">
        <v>2303</v>
      </c>
      <c r="G180" s="273"/>
      <c r="H180" s="273" t="s">
        <v>2376</v>
      </c>
      <c r="I180" s="273" t="s">
        <v>2337</v>
      </c>
      <c r="J180" s="273"/>
      <c r="K180" s="314"/>
    </row>
    <row r="181" spans="2:11" ht="15" customHeight="1">
      <c r="B181" s="293"/>
      <c r="C181" s="273" t="s">
        <v>2377</v>
      </c>
      <c r="D181" s="273"/>
      <c r="E181" s="273"/>
      <c r="F181" s="292" t="s">
        <v>2303</v>
      </c>
      <c r="G181" s="273"/>
      <c r="H181" s="273" t="s">
        <v>2378</v>
      </c>
      <c r="I181" s="273" t="s">
        <v>2337</v>
      </c>
      <c r="J181" s="273"/>
      <c r="K181" s="314"/>
    </row>
    <row r="182" spans="2:11" ht="15" customHeight="1">
      <c r="B182" s="293"/>
      <c r="C182" s="273" t="s">
        <v>2366</v>
      </c>
      <c r="D182" s="273"/>
      <c r="E182" s="273"/>
      <c r="F182" s="292" t="s">
        <v>2303</v>
      </c>
      <c r="G182" s="273"/>
      <c r="H182" s="273" t="s">
        <v>2379</v>
      </c>
      <c r="I182" s="273" t="s">
        <v>2337</v>
      </c>
      <c r="J182" s="273"/>
      <c r="K182" s="314"/>
    </row>
    <row r="183" spans="2:11" ht="15" customHeight="1">
      <c r="B183" s="293"/>
      <c r="C183" s="273" t="s">
        <v>139</v>
      </c>
      <c r="D183" s="273"/>
      <c r="E183" s="273"/>
      <c r="F183" s="292" t="s">
        <v>2309</v>
      </c>
      <c r="G183" s="273"/>
      <c r="H183" s="273" t="s">
        <v>2380</v>
      </c>
      <c r="I183" s="273" t="s">
        <v>2305</v>
      </c>
      <c r="J183" s="273">
        <v>50</v>
      </c>
      <c r="K183" s="314"/>
    </row>
    <row r="184" spans="2:11" ht="15" customHeight="1">
      <c r="B184" s="293"/>
      <c r="C184" s="273" t="s">
        <v>2381</v>
      </c>
      <c r="D184" s="273"/>
      <c r="E184" s="273"/>
      <c r="F184" s="292" t="s">
        <v>2309</v>
      </c>
      <c r="G184" s="273"/>
      <c r="H184" s="273" t="s">
        <v>2382</v>
      </c>
      <c r="I184" s="273" t="s">
        <v>2383</v>
      </c>
      <c r="J184" s="273"/>
      <c r="K184" s="314"/>
    </row>
    <row r="185" spans="2:11" ht="15" customHeight="1">
      <c r="B185" s="293"/>
      <c r="C185" s="273" t="s">
        <v>2384</v>
      </c>
      <c r="D185" s="273"/>
      <c r="E185" s="273"/>
      <c r="F185" s="292" t="s">
        <v>2309</v>
      </c>
      <c r="G185" s="273"/>
      <c r="H185" s="273" t="s">
        <v>2385</v>
      </c>
      <c r="I185" s="273" t="s">
        <v>2383</v>
      </c>
      <c r="J185" s="273"/>
      <c r="K185" s="314"/>
    </row>
    <row r="186" spans="2:11" ht="15" customHeight="1">
      <c r="B186" s="293"/>
      <c r="C186" s="273" t="s">
        <v>2386</v>
      </c>
      <c r="D186" s="273"/>
      <c r="E186" s="273"/>
      <c r="F186" s="292" t="s">
        <v>2309</v>
      </c>
      <c r="G186" s="273"/>
      <c r="H186" s="273" t="s">
        <v>2387</v>
      </c>
      <c r="I186" s="273" t="s">
        <v>2383</v>
      </c>
      <c r="J186" s="273"/>
      <c r="K186" s="314"/>
    </row>
    <row r="187" spans="2:11" ht="15" customHeight="1">
      <c r="B187" s="293"/>
      <c r="C187" s="326" t="s">
        <v>2388</v>
      </c>
      <c r="D187" s="273"/>
      <c r="E187" s="273"/>
      <c r="F187" s="292" t="s">
        <v>2309</v>
      </c>
      <c r="G187" s="273"/>
      <c r="H187" s="273" t="s">
        <v>2389</v>
      </c>
      <c r="I187" s="273" t="s">
        <v>2390</v>
      </c>
      <c r="J187" s="327" t="s">
        <v>2391</v>
      </c>
      <c r="K187" s="314"/>
    </row>
    <row r="188" spans="2:11" ht="15" customHeight="1">
      <c r="B188" s="293"/>
      <c r="C188" s="278" t="s">
        <v>40</v>
      </c>
      <c r="D188" s="273"/>
      <c r="E188" s="273"/>
      <c r="F188" s="292" t="s">
        <v>2303</v>
      </c>
      <c r="G188" s="273"/>
      <c r="H188" s="269" t="s">
        <v>2392</v>
      </c>
      <c r="I188" s="273" t="s">
        <v>2393</v>
      </c>
      <c r="J188" s="273"/>
      <c r="K188" s="314"/>
    </row>
    <row r="189" spans="2:11" ht="15" customHeight="1">
      <c r="B189" s="293"/>
      <c r="C189" s="278" t="s">
        <v>2394</v>
      </c>
      <c r="D189" s="273"/>
      <c r="E189" s="273"/>
      <c r="F189" s="292" t="s">
        <v>2303</v>
      </c>
      <c r="G189" s="273"/>
      <c r="H189" s="273" t="s">
        <v>2395</v>
      </c>
      <c r="I189" s="273" t="s">
        <v>2337</v>
      </c>
      <c r="J189" s="273"/>
      <c r="K189" s="314"/>
    </row>
    <row r="190" spans="2:11" ht="15" customHeight="1">
      <c r="B190" s="293"/>
      <c r="C190" s="278" t="s">
        <v>2396</v>
      </c>
      <c r="D190" s="273"/>
      <c r="E190" s="273"/>
      <c r="F190" s="292" t="s">
        <v>2303</v>
      </c>
      <c r="G190" s="273"/>
      <c r="H190" s="273" t="s">
        <v>2397</v>
      </c>
      <c r="I190" s="273" t="s">
        <v>2337</v>
      </c>
      <c r="J190" s="273"/>
      <c r="K190" s="314"/>
    </row>
    <row r="191" spans="2:11" ht="15" customHeight="1">
      <c r="B191" s="293"/>
      <c r="C191" s="278" t="s">
        <v>2398</v>
      </c>
      <c r="D191" s="273"/>
      <c r="E191" s="273"/>
      <c r="F191" s="292" t="s">
        <v>2309</v>
      </c>
      <c r="G191" s="273"/>
      <c r="H191" s="273" t="s">
        <v>2399</v>
      </c>
      <c r="I191" s="273" t="s">
        <v>2337</v>
      </c>
      <c r="J191" s="273"/>
      <c r="K191" s="314"/>
    </row>
    <row r="192" spans="2:11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spans="2:11" ht="18.75" customHeight="1">
      <c r="B193" s="269"/>
      <c r="C193" s="273"/>
      <c r="D193" s="273"/>
      <c r="E193" s="273"/>
      <c r="F193" s="292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2"/>
      <c r="G194" s="273"/>
      <c r="H194" s="273"/>
      <c r="I194" s="273"/>
      <c r="J194" s="273"/>
      <c r="K194" s="269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spans="2:11" ht="21">
      <c r="B197" s="264"/>
      <c r="C197" s="381" t="s">
        <v>2400</v>
      </c>
      <c r="D197" s="381"/>
      <c r="E197" s="381"/>
      <c r="F197" s="381"/>
      <c r="G197" s="381"/>
      <c r="H197" s="381"/>
      <c r="I197" s="381"/>
      <c r="J197" s="381"/>
      <c r="K197" s="265"/>
    </row>
    <row r="198" spans="2:11" ht="25.5" customHeight="1">
      <c r="B198" s="264"/>
      <c r="C198" s="329" t="s">
        <v>2401</v>
      </c>
      <c r="D198" s="329"/>
      <c r="E198" s="329"/>
      <c r="F198" s="329" t="s">
        <v>2402</v>
      </c>
      <c r="G198" s="330"/>
      <c r="H198" s="386" t="s">
        <v>2403</v>
      </c>
      <c r="I198" s="386"/>
      <c r="J198" s="386"/>
      <c r="K198" s="265"/>
    </row>
    <row r="199" spans="2:11" ht="5.25" customHeight="1">
      <c r="B199" s="293"/>
      <c r="C199" s="290"/>
      <c r="D199" s="290"/>
      <c r="E199" s="290"/>
      <c r="F199" s="290"/>
      <c r="G199" s="273"/>
      <c r="H199" s="290"/>
      <c r="I199" s="290"/>
      <c r="J199" s="290"/>
      <c r="K199" s="314"/>
    </row>
    <row r="200" spans="2:11" ht="15" customHeight="1">
      <c r="B200" s="293"/>
      <c r="C200" s="273" t="s">
        <v>2393</v>
      </c>
      <c r="D200" s="273"/>
      <c r="E200" s="273"/>
      <c r="F200" s="292" t="s">
        <v>41</v>
      </c>
      <c r="G200" s="273"/>
      <c r="H200" s="383" t="s">
        <v>2404</v>
      </c>
      <c r="I200" s="383"/>
      <c r="J200" s="383"/>
      <c r="K200" s="314"/>
    </row>
    <row r="201" spans="2:11" ht="15" customHeight="1">
      <c r="B201" s="293"/>
      <c r="C201" s="299"/>
      <c r="D201" s="273"/>
      <c r="E201" s="273"/>
      <c r="F201" s="292" t="s">
        <v>42</v>
      </c>
      <c r="G201" s="273"/>
      <c r="H201" s="383" t="s">
        <v>2405</v>
      </c>
      <c r="I201" s="383"/>
      <c r="J201" s="383"/>
      <c r="K201" s="314"/>
    </row>
    <row r="202" spans="2:11" ht="15" customHeight="1">
      <c r="B202" s="293"/>
      <c r="C202" s="299"/>
      <c r="D202" s="273"/>
      <c r="E202" s="273"/>
      <c r="F202" s="292" t="s">
        <v>45</v>
      </c>
      <c r="G202" s="273"/>
      <c r="H202" s="383" t="s">
        <v>2406</v>
      </c>
      <c r="I202" s="383"/>
      <c r="J202" s="383"/>
      <c r="K202" s="314"/>
    </row>
    <row r="203" spans="2:11" ht="15" customHeight="1">
      <c r="B203" s="293"/>
      <c r="C203" s="273"/>
      <c r="D203" s="273"/>
      <c r="E203" s="273"/>
      <c r="F203" s="292" t="s">
        <v>43</v>
      </c>
      <c r="G203" s="273"/>
      <c r="H203" s="383" t="s">
        <v>2407</v>
      </c>
      <c r="I203" s="383"/>
      <c r="J203" s="383"/>
      <c r="K203" s="314"/>
    </row>
    <row r="204" spans="2:11" ht="15" customHeight="1">
      <c r="B204" s="293"/>
      <c r="C204" s="273"/>
      <c r="D204" s="273"/>
      <c r="E204" s="273"/>
      <c r="F204" s="292" t="s">
        <v>44</v>
      </c>
      <c r="G204" s="273"/>
      <c r="H204" s="383" t="s">
        <v>2408</v>
      </c>
      <c r="I204" s="383"/>
      <c r="J204" s="383"/>
      <c r="K204" s="314"/>
    </row>
    <row r="205" spans="2:11" ht="15" customHeight="1">
      <c r="B205" s="293"/>
      <c r="C205" s="273"/>
      <c r="D205" s="273"/>
      <c r="E205" s="273"/>
      <c r="F205" s="292"/>
      <c r="G205" s="273"/>
      <c r="H205" s="273"/>
      <c r="I205" s="273"/>
      <c r="J205" s="273"/>
      <c r="K205" s="314"/>
    </row>
    <row r="206" spans="2:11" ht="15" customHeight="1">
      <c r="B206" s="293"/>
      <c r="C206" s="273" t="s">
        <v>2349</v>
      </c>
      <c r="D206" s="273"/>
      <c r="E206" s="273"/>
      <c r="F206" s="292" t="s">
        <v>74</v>
      </c>
      <c r="G206" s="273"/>
      <c r="H206" s="383" t="s">
        <v>2409</v>
      </c>
      <c r="I206" s="383"/>
      <c r="J206" s="383"/>
      <c r="K206" s="314"/>
    </row>
    <row r="207" spans="2:11" ht="15" customHeight="1">
      <c r="B207" s="293"/>
      <c r="C207" s="299"/>
      <c r="D207" s="273"/>
      <c r="E207" s="273"/>
      <c r="F207" s="292" t="s">
        <v>2246</v>
      </c>
      <c r="G207" s="273"/>
      <c r="H207" s="383" t="s">
        <v>2247</v>
      </c>
      <c r="I207" s="383"/>
      <c r="J207" s="383"/>
      <c r="K207" s="314"/>
    </row>
    <row r="208" spans="2:11" ht="15" customHeight="1">
      <c r="B208" s="293"/>
      <c r="C208" s="273"/>
      <c r="D208" s="273"/>
      <c r="E208" s="273"/>
      <c r="F208" s="292" t="s">
        <v>2244</v>
      </c>
      <c r="G208" s="273"/>
      <c r="H208" s="383" t="s">
        <v>2410</v>
      </c>
      <c r="I208" s="383"/>
      <c r="J208" s="383"/>
      <c r="K208" s="314"/>
    </row>
    <row r="209" spans="2:11" ht="15" customHeight="1">
      <c r="B209" s="331"/>
      <c r="C209" s="299"/>
      <c r="D209" s="299"/>
      <c r="E209" s="299"/>
      <c r="F209" s="292" t="s">
        <v>2248</v>
      </c>
      <c r="G209" s="278"/>
      <c r="H209" s="387" t="s">
        <v>2249</v>
      </c>
      <c r="I209" s="387"/>
      <c r="J209" s="387"/>
      <c r="K209" s="332"/>
    </row>
    <row r="210" spans="2:11" ht="15" customHeight="1">
      <c r="B210" s="331"/>
      <c r="C210" s="299"/>
      <c r="D210" s="299"/>
      <c r="E210" s="299"/>
      <c r="F210" s="292" t="s">
        <v>2250</v>
      </c>
      <c r="G210" s="278"/>
      <c r="H210" s="387" t="s">
        <v>2411</v>
      </c>
      <c r="I210" s="387"/>
      <c r="J210" s="387"/>
      <c r="K210" s="332"/>
    </row>
    <row r="211" spans="2:11" ht="15" customHeight="1">
      <c r="B211" s="331"/>
      <c r="C211" s="299"/>
      <c r="D211" s="299"/>
      <c r="E211" s="299"/>
      <c r="F211" s="333"/>
      <c r="G211" s="278"/>
      <c r="H211" s="334"/>
      <c r="I211" s="334"/>
      <c r="J211" s="334"/>
      <c r="K211" s="332"/>
    </row>
    <row r="212" spans="2:11" ht="15" customHeight="1">
      <c r="B212" s="331"/>
      <c r="C212" s="273" t="s">
        <v>2373</v>
      </c>
      <c r="D212" s="299"/>
      <c r="E212" s="299"/>
      <c r="F212" s="292">
        <v>1</v>
      </c>
      <c r="G212" s="278"/>
      <c r="H212" s="387" t="s">
        <v>2412</v>
      </c>
      <c r="I212" s="387"/>
      <c r="J212" s="387"/>
      <c r="K212" s="332"/>
    </row>
    <row r="213" spans="2:11" ht="15" customHeight="1">
      <c r="B213" s="331"/>
      <c r="C213" s="299"/>
      <c r="D213" s="299"/>
      <c r="E213" s="299"/>
      <c r="F213" s="292">
        <v>2</v>
      </c>
      <c r="G213" s="278"/>
      <c r="H213" s="387" t="s">
        <v>2413</v>
      </c>
      <c r="I213" s="387"/>
      <c r="J213" s="387"/>
      <c r="K213" s="332"/>
    </row>
    <row r="214" spans="2:11" ht="15" customHeight="1">
      <c r="B214" s="331"/>
      <c r="C214" s="299"/>
      <c r="D214" s="299"/>
      <c r="E214" s="299"/>
      <c r="F214" s="292">
        <v>3</v>
      </c>
      <c r="G214" s="278"/>
      <c r="H214" s="387" t="s">
        <v>2414</v>
      </c>
      <c r="I214" s="387"/>
      <c r="J214" s="387"/>
      <c r="K214" s="332"/>
    </row>
    <row r="215" spans="2:11" ht="15" customHeight="1">
      <c r="B215" s="331"/>
      <c r="C215" s="299"/>
      <c r="D215" s="299"/>
      <c r="E215" s="299"/>
      <c r="F215" s="292">
        <v>4</v>
      </c>
      <c r="G215" s="278"/>
      <c r="H215" s="387" t="s">
        <v>2415</v>
      </c>
      <c r="I215" s="387"/>
      <c r="J215" s="387"/>
      <c r="K215" s="332"/>
    </row>
    <row r="216" spans="2:11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algorithmName="SHA-512" hashValue="JfLEkHyNMPGuMoVPuKlt0BuKS+txsk2zFdtaGcOC75ORdfOupgAAMiEIB3PvSpubnaBPmrTm3U4avxcD0oMAEQ==" saltValue="kwrGaAWMM9j14a6+2u2zaw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17GRU002 - Klíčany - stav...</vt:lpstr>
      <vt:lpstr>Pokyny pro vyplnění</vt:lpstr>
      <vt:lpstr>'17GRU002 - Klíčany - stav...'!Názvy_tisku</vt:lpstr>
      <vt:lpstr>'Rekapitulace stavby'!Názvy_tisku</vt:lpstr>
      <vt:lpstr>'17GRU002 - Klíčany - stav...'!Oblast_tisku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Bažant František</dc:creator>
  <cp:lastModifiedBy>Miloš Stránský</cp:lastModifiedBy>
  <dcterms:created xsi:type="dcterms:W3CDTF">2017-05-22T06:21:11Z</dcterms:created>
  <dcterms:modified xsi:type="dcterms:W3CDTF">2018-02-21T21:26:03Z</dcterms:modified>
</cp:coreProperties>
</file>